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956" documentId="120_S{2AC9BD13-BADA-5192-A53E-5A8FF88502F6}" xr6:coauthVersionLast="47" xr6:coauthVersionMax="47" xr10:uidLastSave="{83E59FF4-4B46-4AF0-AFFF-18505CB2EC7D}"/>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9" l="1"/>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7" i="1"/>
  <c r="L5" i="2"/>
  <c r="J5" i="2"/>
  <c r="I5" i="2"/>
  <c r="G5" i="2"/>
  <c r="B5" i="2"/>
  <c r="B3" i="4"/>
  <c r="L8" i="5"/>
  <c r="J8" i="5"/>
  <c r="I8" i="5"/>
  <c r="B8" i="5"/>
  <c r="D5" i="3"/>
  <c r="D6" i="3"/>
  <c r="L7"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7"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7"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7"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D9" i="3"/>
  <c r="G6" i="5"/>
  <c r="B6" i="5"/>
  <c r="I6" i="5"/>
  <c r="J6" i="5"/>
  <c r="L6" i="5"/>
  <c r="B3" i="1"/>
  <c r="G3" i="1"/>
  <c r="I3" i="1"/>
  <c r="J3" i="1"/>
  <c r="L3" i="1"/>
  <c r="B4" i="1"/>
  <c r="G4" i="1"/>
  <c r="I4" i="1"/>
  <c r="J4" i="1"/>
  <c r="L4" i="1"/>
  <c r="B5" i="1"/>
  <c r="G5" i="1"/>
  <c r="I5" i="1"/>
  <c r="J5" i="1"/>
  <c r="L5" i="1"/>
  <c r="B6" i="1"/>
  <c r="G6" i="1"/>
  <c r="I6" i="1"/>
  <c r="J6" i="1"/>
  <c r="L6" i="1"/>
  <c r="B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<sst xmlns="http://schemas.openxmlformats.org/spreadsheetml/2006/main" count="181605" uniqueCount="39217">
  <si>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</si>
  <si>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</si>
  <si>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</si>
  <si>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</si>
  <si>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</si>
  <si>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</si>
  <si>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</si>
  <si>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</si>
  <si>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</si>
  <si>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</si>
  <si>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</si>
  <si>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</si>
  <si>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</si>
  <si>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</si>
  <si>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</si>
  <si>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</si>
  <si>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</si>
  <si>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</si>
  <si>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</si>
  <si>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</si>
  <si>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</si>
  <si>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</si>
  <si>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</si>
  <si>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</si>
  <si>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</si>
  <si>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</si>
  <si>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</si>
  <si>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</si>
  <si>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</si>
  <si>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</si>
  <si>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</si>
  <si>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</si>
  <si>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</si>
  <si>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</si>
  <si>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</si>
  <si>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</si>
  <si>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</si>
  <si>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</si>
  <si>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</si>
  <si>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</si>
  <si>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</si>
  <si>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</si>
  <si>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</si>
  <si>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</si>
  <si>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</si>
  <si>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</si>
  <si>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</si>
  <si>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</si>
  <si>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</si>
  <si>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</si>
  <si>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</si>
  <si>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</si>
  <si>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</si>
  <si>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</si>
  <si>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</si>
  <si>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</si>
  <si>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</si>
  <si>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</si>
  <si>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</si>
  <si>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</si>
  <si>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</si>
  <si>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</si>
  <si>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</si>
  <si>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</si>
  <si>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</si>
  <si>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</si>
  <si>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</si>
  <si>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</si>
  <si>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</si>
  <si>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</si>
  <si>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</si>
  <si>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</si>
  <si>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</si>
  <si>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</si>
  <si>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</si>
  <si>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</si>
  <si>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</si>
  <si>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</si>
  <si>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</si>
  <si>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</si>
  <si>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</si>
  <si>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</si>
  <si>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</si>
  <si>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</si>
  <si>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</si>
  <si>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</si>
  <si>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</si>
  <si>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</si>
  <si>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</si>
  <si>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</si>
  <si>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</si>
  <si>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</si>
  <si>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</si>
  <si>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</si>
  <si>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</si>
  <si>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</si>
  <si>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</si>
  <si>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</si>
  <si>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</si>
  <si>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</si>
  <si>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</si>
  <si>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</si>
  <si>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</si>
  <si>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</si>
  <si>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</si>
  <si>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</si>
  <si>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</si>
  <si>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</si>
  <si>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</si>
  <si>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</si>
  <si>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</si>
  <si>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</si>
  <si>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</si>
  <si>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</si>
  <si>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</si>
  <si>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</si>
  <si>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</si>
  <si>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</si>
  <si>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</si>
  <si>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</si>
  <si>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</si>
  <si>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</si>
  <si>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</si>
  <si>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</si>
  <si>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</si>
  <si>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</si>
  <si>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</si>
  <si>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</si>
  <si>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</si>
  <si>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</si>
  <si>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</si>
  <si>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</si>
  <si>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</si>
  <si>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</si>
  <si>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</si>
  <si>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</si>
  <si>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</si>
  <si>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</si>
  <si>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</si>
  <si>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</si>
  <si>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</si>
  <si>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</si>
  <si>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</si>
  <si>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</si>
  <si>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</si>
  <si>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</si>
  <si>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</si>
  <si>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</si>
  <si>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</si>
  <si>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</si>
  <si>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</si>
  <si>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</si>
  <si>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</si>
  <si>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</si>
  <si>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</si>
  <si>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</si>
  <si>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</si>
  <si>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</si>
  <si>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</si>
  <si>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</si>
  <si>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</si>
  <si>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</si>
  <si>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</si>
  <si>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</si>
  <si>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</si>
  <si>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</si>
  <si>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</si>
  <si>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</si>
  <si>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</si>
  <si>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</si>
  <si>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</si>
  <si>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</si>
  <si>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</si>
  <si>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</si>
  <si>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</si>
  <si>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</si>
  <si>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</si>
  <si>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</si>
  <si>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</si>
  <si>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</si>
  <si>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</si>
  <si>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</si>
  <si>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</si>
  <si>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</si>
  <si>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</si>
  <si>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</si>
  <si>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</si>
  <si>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</si>
  <si>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</si>
  <si>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</si>
  <si>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</si>
  <si>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</si>
  <si>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</si>
  <si>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</si>
  <si>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</si>
  <si>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</si>
  <si>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</si>
  <si>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</si>
  <si>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</si>
  <si>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</si>
  <si>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</si>
  <si>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</si>
  <si>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</si>
  <si>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</si>
  <si>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</si>
  <si>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</si>
  <si>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</si>
  <si>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</si>
  <si>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</si>
  <si>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</si>
  <si>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</si>
  <si>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</si>
  <si>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</si>
  <si>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</si>
  <si>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</si>
  <si>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</si>
  <si>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</si>
  <si>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</si>
  <si>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</si>
  <si>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</si>
  <si>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</si>
  <si>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</si>
  <si>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</si>
  <si>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</si>
  <si>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</si>
  <si>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</si>
  <si>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</si>
  <si>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</si>
  <si>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</si>
  <si>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</si>
  <si>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</si>
  <si>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</si>
  <si>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</si>
  <si>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</si>
  <si>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</si>
  <si>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</si>
  <si>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</si>
  <si>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</si>
  <si>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</si>
  <si>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</si>
  <si>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</si>
  <si>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</si>
  <si>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</si>
  <si>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</si>
  <si>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</si>
  <si>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</si>
  <si>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</si>
  <si>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</si>
  <si>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</si>
  <si>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</si>
  <si>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</si>
  <si>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</si>
  <si>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</si>
  <si>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</si>
  <si>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</si>
  <si>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</si>
  <si>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</si>
  <si>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</si>
  <si>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</si>
  <si>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</si>
  <si>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</si>
  <si>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</si>
  <si>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</si>
  <si>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</si>
  <si>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</si>
  <si>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</si>
  <si>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</si>
  <si>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</si>
  <si>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</si>
  <si>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</si>
  <si>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</si>
  <si>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</si>
  <si>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</si>
  <si>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</si>
  <si>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</si>
  <si>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</si>
  <si>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</si>
  <si>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</si>
  <si>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</si>
  <si>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</si>
  <si>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</si>
  <si>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</si>
  <si>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</si>
  <si>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</si>
  <si>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</si>
  <si>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</si>
  <si>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</si>
  <si>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</si>
  <si>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</si>
  <si>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</si>
  <si>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</si>
  <si>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</si>
  <si>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</si>
  <si>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</si>
  <si>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</si>
  <si>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</si>
  <si>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</si>
  <si>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</si>
  <si>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</si>
  <si>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</si>
  <si>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</si>
  <si>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</si>
  <si>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</si>
  <si>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</si>
  <si>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</si>
  <si>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</si>
  <si>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</si>
  <si>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</si>
  <si>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</si>
  <si>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</si>
  <si>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</si>
  <si>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</si>
  <si>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</si>
  <si>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</si>
  <si>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</si>
  <si>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</si>
  <si>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</si>
  <si>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</si>
  <si>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</si>
  <si>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</si>
  <si>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</si>
  <si>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</si>
  <si>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</si>
  <si>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</si>
  <si>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</si>
  <si>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</si>
  <si>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</si>
  <si>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</si>
  <si>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</si>
  <si>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</si>
  <si>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</si>
  <si>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</si>
  <si>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</si>
  <si>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</si>
  <si>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</si>
  <si>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</si>
  <si>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</si>
  <si>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</si>
  <si>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</si>
  <si>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</si>
  <si>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</si>
  <si>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</si>
  <si>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</si>
  <si>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</si>
  <si>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</si>
  <si>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</si>
  <si>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</si>
  <si>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</si>
  <si>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</si>
  <si>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</si>
  <si>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</si>
  <si>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</si>
  <si>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</si>
  <si>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</si>
  <si>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</si>
  <si>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</si>
  <si>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</si>
  <si>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</si>
  <si>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</si>
  <si>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</si>
  <si>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</si>
  <si>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</si>
  <si>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</si>
  <si>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</si>
  <si>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</si>
  <si>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</si>
  <si>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</si>
  <si>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</si>
  <si>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</si>
  <si>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</si>
  <si>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</si>
  <si>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</si>
  <si>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</si>
  <si>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</si>
  <si>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</si>
  <si>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</si>
  <si>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</si>
  <si>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</si>
  <si>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</si>
  <si>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</si>
  <si>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</si>
  <si>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</si>
  <si>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</si>
  <si>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</si>
  <si>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</si>
  <si>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</si>
  <si>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</si>
  <si>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</si>
  <si>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</si>
  <si>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</si>
  <si>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</si>
  <si>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</si>
  <si>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</si>
  <si>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</si>
  <si>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</si>
  <si>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</si>
  <si>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</si>
  <si>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</si>
  <si>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</si>
  <si>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</si>
  <si>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</si>
  <si>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</si>
  <si>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</si>
  <si>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</si>
  <si>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</si>
  <si>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</si>
  <si>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</si>
  <si>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</si>
  <si>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</si>
  <si>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</si>
  <si>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</si>
  <si>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</si>
  <si>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</si>
  <si>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</si>
  <si>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</si>
  <si>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</si>
  <si>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</si>
  <si>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</si>
  <si>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</si>
  <si>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</si>
  <si>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</si>
  <si>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</si>
  <si>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</si>
  <si>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</si>
  <si>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</si>
  <si>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</si>
  <si>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</si>
  <si>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</si>
  <si>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</si>
  <si>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</si>
  <si>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</si>
  <si>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</si>
  <si>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</si>
  <si>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</si>
  <si>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</si>
  <si>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</si>
  <si>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</si>
  <si>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</si>
  <si>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</si>
  <si>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</si>
  <si>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</si>
  <si>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</si>
  <si>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</si>
  <si>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</si>
  <si>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</si>
  <si>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</si>
  <si>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</si>
  <si>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</si>
  <si>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</si>
  <si>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</si>
  <si>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</si>
  <si>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</si>
  <si>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</si>
  <si>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</si>
  <si>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</si>
  <si>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</si>
  <si>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</si>
  <si>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</si>
  <si>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</si>
  <si>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</si>
  <si>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</si>
  <si>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</si>
  <si>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</si>
  <si>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</si>
  <si>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</si>
  <si>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</si>
  <si>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</si>
  <si>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</si>
  <si>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</si>
  <si>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</si>
  <si>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</si>
  <si>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</si>
  <si>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</si>
  <si>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</si>
  <si>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</si>
  <si>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</si>
  <si>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</si>
  <si>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</si>
  <si>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</si>
  <si>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</si>
  <si>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</si>
  <si>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</si>
  <si>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</si>
  <si>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</si>
  <si>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</si>
  <si>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</si>
  <si>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</si>
  <si>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</si>
  <si>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</si>
  <si>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</si>
  <si>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</si>
  <si>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</si>
  <si>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</si>
  <si>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</si>
  <si>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</si>
  <si>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</si>
  <si>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</si>
  <si>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</si>
  <si>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</si>
  <si>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</si>
  <si>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</si>
  <si>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</si>
  <si>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</si>
  <si>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</si>
  <si>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</si>
  <si>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</si>
  <si>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</si>
  <si>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</si>
  <si>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</si>
  <si>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</si>
  <si>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</si>
  <si>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</si>
  <si>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</si>
  <si>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</si>
  <si>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</si>
  <si>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</si>
  <si>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</si>
  <si>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</si>
  <si>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</si>
  <si>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</si>
  <si>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</si>
  <si>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</si>
  <si>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</si>
  <si>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</si>
  <si>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</si>
  <si>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</si>
  <si>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</si>
  <si>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</si>
  <si>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</si>
  <si>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</si>
  <si>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</si>
  <si>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</si>
  <si>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</si>
  <si>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</si>
  <si>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</si>
  <si>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</si>
  <si>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</si>
  <si>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</si>
  <si>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</si>
  <si>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</si>
  <si>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</si>
  <si>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</si>
  <si>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</si>
  <si>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</si>
  <si>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</si>
  <si>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</si>
  <si>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</si>
  <si>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</si>
  <si>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</si>
  <si>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</si>
  <si>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</si>
  <si>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</si>
  <si>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</si>
  <si>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</si>
  <si>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</si>
  <si>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</si>
  <si>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</si>
  <si>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</si>
  <si>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</si>
  <si>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</si>
  <si>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</si>
  <si>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</si>
  <si>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</si>
  <si>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</si>
  <si>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</si>
  <si>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</si>
  <si>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</si>
  <si>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</si>
  <si>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</si>
  <si>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</si>
  <si>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</si>
  <si>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</si>
  <si>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</si>
  <si>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</si>
  <si>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</si>
  <si>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</si>
  <si>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</si>
  <si>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</si>
  <si>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</si>
  <si>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</si>
  <si>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</si>
  <si>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</si>
  <si>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</si>
  <si>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</si>
  <si>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</si>
  <si>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</si>
  <si>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</si>
  <si>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</si>
  <si>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</si>
  <si>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</si>
  <si>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</si>
  <si>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</si>
  <si>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</si>
  <si>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</si>
  <si>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</si>
  <si>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</si>
  <si>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</si>
  <si>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</si>
  <si>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</si>
  <si>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</si>
  <si>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</si>
  <si>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</si>
  <si>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</si>
  <si>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</si>
  <si>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</si>
  <si>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</si>
  <si>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</si>
  <si>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</si>
  <si>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</si>
  <si>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</si>
  <si>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</si>
  <si>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</si>
  <si>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</si>
  <si>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</si>
  <si>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</si>
  <si>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</si>
  <si>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</si>
  <si>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</si>
  <si>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</si>
  <si>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</si>
  <si>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</si>
  <si>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</si>
  <si>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</si>
  <si>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</si>
  <si>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</si>
  <si>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</si>
  <si>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</si>
  <si>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</si>
  <si>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</si>
  <si>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</si>
  <si>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</si>
  <si>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</si>
  <si>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</si>
  <si>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</si>
  <si>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</si>
  <si>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</si>
  <si>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</si>
  <si>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</si>
  <si>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</si>
  <si>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</si>
  <si>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</si>
  <si>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</si>
  <si>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</si>
  <si>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</si>
  <si>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</si>
  <si>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</si>
  <si>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</si>
  <si>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</si>
  <si>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</si>
  <si>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</si>
  <si>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</si>
  <si>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</si>
  <si>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</si>
  <si>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</si>
  <si>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</si>
  <si>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</si>
  <si>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</si>
  <si>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</si>
  <si>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</si>
  <si>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</si>
  <si>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</si>
  <si>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</si>
  <si>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</si>
  <si>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</si>
  <si>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</si>
  <si>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</si>
  <si>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</si>
  <si>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</si>
  <si>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</si>
  <si>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</si>
  <si>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</si>
  <si>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</si>
  <si>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</si>
  <si>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</si>
  <si>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</si>
  <si>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</si>
  <si>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</si>
  <si>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</si>
  <si>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</si>
  <si>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</si>
  <si>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</si>
  <si>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</si>
  <si>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</si>
  <si>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</si>
  <si>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</si>
  <si>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</si>
  <si>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</si>
  <si>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</si>
  <si>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</si>
  <si>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</si>
  <si>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</si>
  <si>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</si>
  <si>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</si>
  <si>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</si>
  <si>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</si>
  <si>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</si>
  <si>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</si>
  <si>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</si>
  <si>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</si>
  <si>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</si>
  <si>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</si>
  <si>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</si>
  <si>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</si>
  <si>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</si>
  <si>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</si>
  <si>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</si>
  <si>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</si>
  <si>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</si>
  <si>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</si>
  <si>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</si>
  <si>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</si>
  <si>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</si>
  <si>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</si>
  <si>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</si>
  <si>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</si>
  <si>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</si>
  <si>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</si>
  <si>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</si>
  <si>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</si>
  <si>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</si>
  <si>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</si>
  <si>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</si>
  <si>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</si>
  <si>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</si>
  <si>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</si>
  <si>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</si>
  <si>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</si>
  <si>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</si>
  <si>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</si>
  <si>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</si>
  <si>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</si>
  <si>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</si>
  <si>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</si>
  <si>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</si>
  <si>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</si>
  <si>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</si>
  <si>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</si>
  <si>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</si>
  <si>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</si>
  <si>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</si>
  <si>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</si>
  <si>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</si>
  <si>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</si>
  <si>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</si>
  <si>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</si>
  <si>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</si>
  <si>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</si>
  <si>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</si>
  <si>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</si>
  <si>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</si>
  <si>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</si>
  <si>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</si>
  <si>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</si>
  <si>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</si>
  <si>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</si>
  <si>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</si>
  <si>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</si>
  <si>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</si>
  <si>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</si>
  <si>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</si>
  <si>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</si>
  <si>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</si>
  <si>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</si>
  <si>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</si>
  <si>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</si>
  <si>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</si>
  <si>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</si>
  <si>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</si>
  <si>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</si>
  <si>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</si>
  <si>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</si>
  <si>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</si>
  <si>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</si>
  <si>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</si>
  <si>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</si>
  <si>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</si>
  <si>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</si>
  <si>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</si>
  <si>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</si>
  <si>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</si>
  <si>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</si>
  <si>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</si>
  <si>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</si>
  <si>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</si>
  <si>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</si>
  <si>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</si>
  <si>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</si>
  <si>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</si>
  <si>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</si>
  <si>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</si>
  <si>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</si>
  <si>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</si>
  <si>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</si>
  <si>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</si>
  <si>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</si>
  <si>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</si>
  <si>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</si>
  <si>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</si>
  <si>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</si>
  <si>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</si>
  <si>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</si>
  <si>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</si>
  <si>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</si>
  <si>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</si>
  <si>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</si>
  <si>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</si>
  <si>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</si>
  <si>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</si>
  <si>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</si>
  <si>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</si>
  <si>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</si>
  <si>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</si>
  <si>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</si>
  <si>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</si>
  <si>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</si>
  <si>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</si>
  <si>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</si>
  <si>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</si>
  <si>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</si>
  <si>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</si>
  <si>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</si>
  <si>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</si>
  <si>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</si>
  <si>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</si>
  <si>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</si>
  <si>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</si>
  <si>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</si>
  <si>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</si>
  <si>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</si>
  <si>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</si>
  <si>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</si>
  <si>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</si>
  <si>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</si>
  <si>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</si>
  <si>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</si>
  <si>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</si>
  <si>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</si>
  <si>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</si>
  <si>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</si>
  <si>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</si>
  <si>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</si>
  <si>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</si>
  <si>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</si>
  <si>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</si>
  <si>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</si>
  <si>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</si>
  <si>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</si>
  <si>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</si>
  <si>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</si>
  <si>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</si>
  <si>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</si>
  <si>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</si>
  <si>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</si>
  <si>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</si>
  <si>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</si>
  <si>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</si>
  <si>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</si>
  <si>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</si>
  <si>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</si>
  <si>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</si>
  <si>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</si>
  <si>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</si>
  <si>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</si>
  <si>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</si>
  <si>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</si>
  <si>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</si>
  <si>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</si>
  <si>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</si>
  <si>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</si>
  <si>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</si>
  <si>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</si>
  <si>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</si>
  <si>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</si>
  <si>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</si>
  <si>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</si>
  <si>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</si>
  <si>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</si>
  <si>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</si>
  <si>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</si>
  <si>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</si>
  <si>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</si>
  <si>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</si>
  <si>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</si>
  <si>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</si>
  <si>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</si>
  <si>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</si>
  <si>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</si>
  <si>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</si>
  <si>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</si>
  <si>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</si>
  <si>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</si>
  <si>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</si>
  <si>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</si>
  <si>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</si>
  <si>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</si>
  <si>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</si>
  <si>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</si>
  <si>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</si>
  <si>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</si>
  <si>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</si>
  <si>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</si>
  <si>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</si>
  <si>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</si>
  <si>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</si>
  <si>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</si>
  <si>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</si>
  <si>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</si>
  <si>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</si>
  <si>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</si>
  <si>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</si>
  <si>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</si>
  <si>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</si>
  <si>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</si>
  <si>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</si>
  <si>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</si>
  <si>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</si>
  <si>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</si>
  <si>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</si>
  <si>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</si>
  <si>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</si>
  <si>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</si>
  <si>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</si>
  <si>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</si>
  <si>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</si>
  <si>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</si>
  <si>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</si>
  <si>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</si>
  <si>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</si>
  <si>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</si>
  <si>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</si>
  <si>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</si>
  <si>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</si>
  <si>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</si>
  <si>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</si>
  <si>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</si>
  <si>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</si>
  <si>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</si>
  <si>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</si>
  <si>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</si>
  <si>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</si>
  <si>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</si>
  <si>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</si>
  <si>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</si>
  <si>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</si>
  <si>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</si>
  <si>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</si>
  <si>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</si>
  <si>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</si>
  <si>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</si>
  <si>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</si>
  <si>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</si>
  <si>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</si>
  <si>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</si>
  <si>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</si>
  <si>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</si>
  <si>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</si>
  <si>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</si>
  <si>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</si>
  <si>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</si>
  <si>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</si>
  <si>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</si>
  <si>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</si>
  <si>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</si>
  <si>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</si>
  <si>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</si>
  <si>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</si>
  <si>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</si>
  <si>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</si>
  <si>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</si>
  <si>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</si>
  <si>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</si>
  <si>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</si>
  <si>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</si>
  <si>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</si>
  <si>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</si>
  <si>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</si>
  <si>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</si>
  <si>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</si>
  <si>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</si>
  <si>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</si>
  <si>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</si>
  <si>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</si>
  <si>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</si>
  <si>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</si>
  <si>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</si>
  <si>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</si>
  <si>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</si>
  <si>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</si>
  <si>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</si>
  <si>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</si>
  <si>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</si>
  <si>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</si>
  <si>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</si>
  <si>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</si>
  <si>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</si>
  <si>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</si>
  <si>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</si>
  <si>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</si>
  <si>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</si>
  <si>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</si>
  <si>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</si>
  <si>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</si>
  <si>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</si>
  <si>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</si>
  <si>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</si>
  <si>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</si>
  <si>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</si>
  <si>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</si>
  <si>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</si>
  <si>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</si>
  <si>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</si>
  <si>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</si>
  <si>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</si>
  <si>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</si>
  <si>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</si>
  <si>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</si>
  <si>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</si>
  <si>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</si>
  <si>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</si>
  <si>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</si>
  <si>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</si>
  <si>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</si>
  <si>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</si>
  <si>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</si>
  <si>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</si>
  <si>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</si>
  <si>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</si>
  <si>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</si>
  <si>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</si>
  <si>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</si>
  <si>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</si>
  <si>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</si>
  <si>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</si>
  <si>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</si>
  <si>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</si>
  <si>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</si>
  <si>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</si>
  <si>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</si>
  <si>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</si>
  <si>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</si>
  <si>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</si>
  <si>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</si>
  <si>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</si>
  <si>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</si>
  <si>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</si>
  <si>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</si>
  <si>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</si>
  <si>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</si>
  <si>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</si>
  <si>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</si>
  <si>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</si>
  <si>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</si>
  <si>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</si>
  <si>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</si>
  <si>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</si>
  <si>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</si>
  <si>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</si>
  <si>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</si>
  <si>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</si>
  <si>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</si>
  <si>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</si>
  <si>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</si>
  <si>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</si>
  <si>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</si>
  <si>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</si>
  <si>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</si>
  <si>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</si>
  <si>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</si>
  <si>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</si>
  <si>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</si>
  <si>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</si>
  <si>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</si>
  <si>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</si>
  <si>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</si>
  <si>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</si>
  <si>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</si>
  <si>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</si>
  <si>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</si>
  <si>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</si>
  <si>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</si>
  <si>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</si>
  <si>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</si>
  <si>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</si>
  <si>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</si>
  <si>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</si>
  <si>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</si>
  <si>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</si>
  <si>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</si>
  <si>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</si>
  <si>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</si>
  <si>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</si>
  <si>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</si>
  <si>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</si>
  <si>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</si>
  <si>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</si>
  <si>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</si>
  <si>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</si>
  <si>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</si>
  <si>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</si>
  <si>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</si>
  <si>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</si>
  <si>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</si>
  <si>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</si>
  <si>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</si>
  <si>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</si>
  <si>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</si>
  <si>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</si>
  <si>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</si>
  <si>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</si>
  <si>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</si>
  <si>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</si>
  <si>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</si>
  <si>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</si>
  <si>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</si>
  <si>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</si>
  <si>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</si>
  <si>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</si>
  <si>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</si>
  <si>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</si>
  <si>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</si>
  <si>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</si>
  <si>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</si>
  <si>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</si>
  <si>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</si>
  <si>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</si>
  <si>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</si>
  <si>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</si>
  <si>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</si>
  <si>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</si>
  <si>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</si>
  <si>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</si>
  <si>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</si>
  <si>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</si>
  <si>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</si>
  <si>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</si>
  <si>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</si>
  <si>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</si>
  <si>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</si>
  <si>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</si>
  <si>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</si>
  <si>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</si>
  <si>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</si>
  <si>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</si>
  <si>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</si>
  <si>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</si>
  <si>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</si>
  <si>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</si>
  <si>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</si>
  <si>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</si>
  <si>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</si>
  <si>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</si>
  <si>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</si>
  <si>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</si>
  <si>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</si>
  <si>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</si>
  <si>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</si>
  <si>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</si>
  <si>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</si>
  <si>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</si>
  <si>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</si>
  <si>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</si>
  <si>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</si>
  <si>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</si>
  <si>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</si>
  <si>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</si>
  <si>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</si>
  <si>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</si>
  <si>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</si>
  <si>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</si>
  <si>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</si>
  <si>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</si>
  <si>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</si>
  <si>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</si>
  <si>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</si>
  <si>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</si>
  <si>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</si>
  <si>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</si>
  <si>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</si>
  <si>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</si>
  <si>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</si>
  <si>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</si>
  <si>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</si>
  <si>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</si>
  <si>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</si>
  <si>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</si>
  <si>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</si>
  <si>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</si>
  <si>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</si>
  <si>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</si>
  <si>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</si>
  <si>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</si>
  <si>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</si>
  <si>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</si>
  <si>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</si>
  <si>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</si>
  <si>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</si>
  <si>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</si>
  <si>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</si>
  <si>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</si>
  <si>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</si>
  <si>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</si>
  <si>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</si>
  <si>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</si>
  <si>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</si>
  <si>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</si>
  <si>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</si>
  <si>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</si>
  <si>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</si>
  <si>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</si>
  <si>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</si>
  <si>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</si>
  <si>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</si>
  <si>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</si>
  <si>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</si>
  <si>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</si>
  <si>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</si>
  <si>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</si>
  <si>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</si>
  <si>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</si>
  <si>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</si>
  <si>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</si>
  <si>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</si>
  <si>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</si>
  <si>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</si>
  <si>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</si>
  <si>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</si>
  <si>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</si>
  <si>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</si>
  <si>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</si>
  <si>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</si>
  <si>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</si>
  <si>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</si>
  <si>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</si>
  <si>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</si>
  <si>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</si>
  <si>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</si>
  <si>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</si>
  <si>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</si>
  <si>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</si>
  <si>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</si>
  <si>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</si>
  <si>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</si>
  <si>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</si>
  <si>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</si>
  <si>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</si>
  <si>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</si>
  <si>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</si>
  <si>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</si>
  <si>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</si>
  <si>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</si>
  <si>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</si>
  <si>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</si>
  <si>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</si>
  <si>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</si>
  <si>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</si>
  <si>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</si>
  <si>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</si>
  <si>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</si>
  <si>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</si>
  <si>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</si>
  <si>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</si>
  <si>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</si>
  <si>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</si>
  <si>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</si>
  <si>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</si>
  <si>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</si>
  <si>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</si>
  <si>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</si>
  <si>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</si>
  <si>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</si>
  <si>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</si>
  <si>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</si>
  <si>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</si>
  <si>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</si>
  <si>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</si>
  <si>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</si>
  <si>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</si>
  <si>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</si>
  <si>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</si>
  <si>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</si>
  <si>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</si>
  <si>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</si>
  <si>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</si>
  <si>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</si>
  <si>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</si>
  <si>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</si>
  <si>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</si>
  <si>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</si>
  <si>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</si>
  <si>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</si>
  <si>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</si>
  <si>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</si>
  <si>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</si>
  <si>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</si>
  <si>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</si>
  <si>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</si>
  <si>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</si>
  <si>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</si>
  <si>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</si>
  <si>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</si>
  <si>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</si>
  <si>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</si>
  <si>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</si>
  <si>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</si>
  <si>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</si>
  <si>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</si>
  <si>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</si>
  <si>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</si>
  <si>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</si>
  <si>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</si>
  <si>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</si>
  <si>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</si>
  <si>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</si>
  <si>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</si>
  <si>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</si>
  <si>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</si>
  <si>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</si>
  <si>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</si>
  <si>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</si>
  <si>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</si>
  <si>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</si>
  <si>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</si>
  <si>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</si>
  <si>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</si>
  <si>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</si>
  <si>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</si>
  <si>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</si>
  <si>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</si>
  <si>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</si>
  <si>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</si>
  <si>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</si>
  <si>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</si>
  <si>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</si>
  <si>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</si>
  <si>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</si>
  <si>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</si>
  <si>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</si>
  <si>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</si>
  <si>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</si>
  <si>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</si>
  <si>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</si>
  <si>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</si>
  <si>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</si>
  <si>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</si>
  <si>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</si>
  <si>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</si>
  <si>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</si>
  <si>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</si>
  <si>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</si>
  <si>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</si>
  <si>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</si>
  <si>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</si>
  <si>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</si>
  <si>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</si>
  <si>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</si>
  <si>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</si>
  <si>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</si>
  <si>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</si>
  <si>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</si>
  <si>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</si>
  <si>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</si>
  <si>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</si>
  <si>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</si>
  <si>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</si>
  <si>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</si>
  <si>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</si>
  <si>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</si>
  <si>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</si>
  <si>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</si>
  <si>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</si>
  <si>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</si>
  <si>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</si>
  <si>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</si>
  <si>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</si>
  <si>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</si>
  <si>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</si>
  <si>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</si>
  <si>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</si>
  <si>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</si>
  <si>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</si>
  <si>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</si>
  <si>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</si>
  <si>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</si>
  <si>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</si>
  <si>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</si>
  <si>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</si>
  <si>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</si>
  <si>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</si>
  <si>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</si>
  <si>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</si>
  <si>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</si>
  <si>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</si>
  <si>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</si>
  <si>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</si>
  <si>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</si>
  <si>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</si>
  <si>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</si>
  <si>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</si>
  <si>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</si>
  <si>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</si>
  <si>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</si>
  <si>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</si>
  <si>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</si>
  <si>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</si>
  <si>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</si>
  <si>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</si>
  <si>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</si>
  <si>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</si>
  <si>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</si>
  <si>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</si>
  <si>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</si>
  <si>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</si>
  <si>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</si>
  <si>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</si>
  <si>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</si>
  <si>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</si>
  <si>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</si>
  <si>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</si>
  <si>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</si>
  <si>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</si>
  <si>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</si>
  <si>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</si>
  <si>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</si>
  <si>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</si>
  <si>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</si>
  <si>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</si>
  <si>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</si>
  <si>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</si>
  <si>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</si>
  <si>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</si>
  <si>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</si>
  <si>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</si>
  <si>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</si>
  <si>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</si>
  <si>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</si>
  <si>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</si>
  <si>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</si>
  <si>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</si>
  <si>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</si>
  <si>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</si>
  <si>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</si>
  <si>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</si>
  <si>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</si>
  <si>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</si>
  <si>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</si>
  <si>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</si>
  <si>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</si>
  <si>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</si>
  <si>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</si>
  <si>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</si>
  <si>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</si>
  <si>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</si>
  <si>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</si>
  <si>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</si>
  <si>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</si>
  <si>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</si>
  <si>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</si>
  <si>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</si>
  <si>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</si>
  <si>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</si>
  <si>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</si>
  <si>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</si>
  <si>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</si>
  <si>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</si>
  <si>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</si>
  <si>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</si>
  <si>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</si>
  <si>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</si>
  <si>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</si>
  <si>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</si>
  <si>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</si>
  <si>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</si>
  <si>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</si>
  <si>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</si>
  <si>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</si>
  <si>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</si>
  <si>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</si>
  <si>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</si>
  <si>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</si>
  <si>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</si>
  <si>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</si>
  <si>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</si>
  <si>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</si>
  <si>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</si>
  <si>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</si>
  <si>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</si>
  <si>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</si>
  <si>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</si>
  <si>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</si>
  <si>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</si>
  <si>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</si>
  <si>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</si>
  <si>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</si>
  <si>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</si>
  <si>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</si>
  <si>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</si>
  <si>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</si>
  <si>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</si>
  <si>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</si>
  <si>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</si>
  <si>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</si>
  <si>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</si>
  <si>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</si>
  <si>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</si>
  <si>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</si>
  <si>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</si>
  <si>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</si>
  <si>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</si>
  <si>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</si>
  <si>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</si>
  <si>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</si>
  <si>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</si>
  <si>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</si>
  <si>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</si>
  <si>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</si>
  <si>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</si>
  <si>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</si>
  <si>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</si>
  <si>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</si>
  <si>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</si>
  <si>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</si>
  <si>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</si>
  <si>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</si>
  <si>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</si>
  <si>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</si>
  <si>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</si>
  <si>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</si>
  <si>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</si>
  <si>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</si>
  <si>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</si>
  <si>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</si>
  <si>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</si>
  <si>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</si>
  <si>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</si>
  <si>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</si>
  <si>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</si>
  <si>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</si>
  <si>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</si>
  <si>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</si>
  <si>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</si>
  <si>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</si>
  <si>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</si>
  <si>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</si>
  <si>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</si>
  <si>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</si>
  <si>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</si>
  <si>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</si>
  <si>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</si>
  <si>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</si>
  <si>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</si>
  <si>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</si>
  <si>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</si>
  <si>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</si>
  <si>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</si>
  <si>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</si>
  <si>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</si>
  <si>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</si>
  <si>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</si>
  <si>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</si>
  <si>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</si>
  <si>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</si>
  <si>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</si>
  <si>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</si>
  <si>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</si>
  <si>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</si>
  <si>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</si>
  <si>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</si>
  <si>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</si>
  <si>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</si>
  <si>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</si>
  <si>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</si>
  <si>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</si>
  <si>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</si>
  <si>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</si>
  <si>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</si>
  <si>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</si>
  <si>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</si>
  <si>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</si>
  <si>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</si>
  <si>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</si>
  <si>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</si>
  <si>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</si>
  <si>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</si>
  <si>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</si>
  <si>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</si>
  <si>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</si>
  <si>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</si>
  <si>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</si>
  <si>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</si>
  <si>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</si>
  <si>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</si>
  <si>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</si>
  <si>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</si>
  <si>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</si>
  <si>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</si>
  <si>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</si>
  <si>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</si>
  <si>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</si>
  <si>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</si>
  <si>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</si>
  <si>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</si>
  <si>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</si>
  <si>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</si>
  <si>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</si>
  <si>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</si>
  <si>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</si>
  <si>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</si>
  <si>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</si>
  <si>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</si>
  <si>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</si>
  <si>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</si>
  <si>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</si>
  <si>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</si>
  <si>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</si>
  <si>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</si>
  <si>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</si>
  <si>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</si>
  <si>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</si>
  <si>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</si>
  <si>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</si>
  <si>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</si>
  <si>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</si>
  <si>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</si>
  <si>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</si>
  <si>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</si>
  <si>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</si>
  <si>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</si>
  <si>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</si>
  <si>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</si>
  <si>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</si>
  <si>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</si>
  <si>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</si>
  <si>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</si>
  <si>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</si>
  <si>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</si>
  <si>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</si>
  <si>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</si>
  <si>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</si>
  <si>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</si>
  <si>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</si>
  <si>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</si>
  <si>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</si>
  <si>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</si>
  <si>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</si>
  <si>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</si>
  <si>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</si>
  <si>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</si>
  <si>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</si>
  <si>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</si>
  <si>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</si>
  <si>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</si>
  <si>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</si>
  <si>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</si>
  <si>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</si>
  <si>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</si>
  <si>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</si>
  <si>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</si>
  <si>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</si>
  <si>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</si>
  <si>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</si>
  <si>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</si>
  <si>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</si>
  <si>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</si>
  <si>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</si>
  <si>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</si>
  <si>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</si>
  <si>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</si>
  <si>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</si>
  <si>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</si>
  <si>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</si>
  <si>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</si>
  <si>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</si>
  <si>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</si>
  <si>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</si>
  <si>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</si>
  <si>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</si>
  <si>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</si>
  <si>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</si>
  <si>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</si>
  <si>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</si>
  <si>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</si>
  <si>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</si>
  <si>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</si>
  <si>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</si>
  <si>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</si>
  <si>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</si>
  <si>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</si>
  <si>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</si>
  <si>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</si>
  <si>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</si>
  <si>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</si>
  <si>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</si>
  <si>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</si>
  <si>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</si>
  <si>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</si>
  <si>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</si>
  <si>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</si>
  <si>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</si>
  <si>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</si>
  <si>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</si>
  <si>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</si>
  <si>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</si>
  <si>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</si>
  <si>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</si>
  <si>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</si>
  <si>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</si>
  <si>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</si>
  <si>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</si>
  <si>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</si>
  <si>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</si>
  <si>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</si>
  <si>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</si>
  <si>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</si>
  <si>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</si>
  <si>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</si>
  <si>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</si>
  <si>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</si>
  <si>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</si>
  <si>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</si>
  <si>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</si>
  <si>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</si>
  <si>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</si>
  <si>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</si>
  <si>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</si>
  <si>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</si>
  <si>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</si>
  <si>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</si>
  <si>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</si>
  <si>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</si>
  <si>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</si>
  <si>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</si>
  <si>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</si>
  <si>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</si>
  <si>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</si>
  <si>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</si>
  <si>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</si>
  <si>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</si>
  <si>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</si>
  <si>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</si>
  <si>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</si>
  <si>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</si>
  <si>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</si>
  <si>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</si>
  <si>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</si>
  <si>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</si>
  <si>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</si>
  <si>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</si>
  <si>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</si>
  <si>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</si>
  <si>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</si>
  <si>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</si>
  <si>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</si>
  <si>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</si>
  <si>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</si>
  <si>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</si>
  <si>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</si>
  <si>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</si>
  <si>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</si>
  <si>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</si>
  <si>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</si>
  <si>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</si>
  <si>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</si>
  <si>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</si>
  <si>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</si>
  <si>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</si>
  <si>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</si>
  <si>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</si>
  <si>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</si>
  <si>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</si>
  <si>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</si>
  <si>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</si>
  <si>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</si>
  <si>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</si>
  <si>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</si>
  <si>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</si>
  <si>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</si>
  <si>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</si>
  <si>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</si>
  <si>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</si>
  <si>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</si>
  <si>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</si>
  <si>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</si>
  <si>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</si>
  <si>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</si>
  <si>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</si>
  <si>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</si>
  <si>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</si>
  <si>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</si>
  <si>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</si>
  <si>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</si>
  <si>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</si>
  <si>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</si>
  <si>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</si>
  <si>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</si>
  <si>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</si>
  <si>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</si>
  <si>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</si>
  <si>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</si>
  <si>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</si>
  <si>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</si>
  <si>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</si>
  <si>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</si>
  <si>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</si>
  <si>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</si>
  <si>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</si>
  <si>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</si>
  <si>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</si>
  <si>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</si>
  <si>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</si>
  <si>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</si>
  <si>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</si>
  <si>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</si>
  <si>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</si>
  <si>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</si>
  <si>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</si>
  <si>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</si>
  <si>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</si>
  <si>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</si>
  <si>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</si>
  <si>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</si>
  <si>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</si>
  <si>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</si>
  <si>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</si>
  <si>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</si>
  <si>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</si>
  <si>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</si>
  <si>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</si>
  <si>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</si>
  <si>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</si>
  <si>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</si>
  <si>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</si>
  <si>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</si>
  <si>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</si>
  <si>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</si>
  <si>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</si>
  <si>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</si>
  <si>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</si>
  <si>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</si>
  <si>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</si>
  <si>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</si>
  <si>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</si>
  <si>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</si>
  <si>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</si>
  <si>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</si>
  <si>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</si>
  <si>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</si>
  <si>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</si>
  <si>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</si>
  <si>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</si>
  <si>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</si>
  <si>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</si>
  <si>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</si>
  <si>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</si>
  <si>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</si>
  <si>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</si>
  <si>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</si>
  <si>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</si>
  <si>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</si>
  <si>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</si>
  <si>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</si>
  <si>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</si>
  <si>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</si>
  <si>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</si>
  <si>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</si>
  <si>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</si>
  <si>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</si>
  <si>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</si>
  <si>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</si>
  <si>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</si>
  <si>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</si>
  <si>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</si>
  <si>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</si>
  <si>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</si>
  <si>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</si>
  <si>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</si>
  <si>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</si>
  <si>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</si>
  <si>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</si>
  <si>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</si>
  <si>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</si>
  <si>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</si>
  <si>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</si>
  <si>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</si>
  <si>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</si>
  <si>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</si>
  <si>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</si>
  <si>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</si>
  <si>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</si>
  <si>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</si>
  <si>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</si>
  <si>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</si>
  <si>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</si>
  <si>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</si>
  <si>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</si>
  <si>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</si>
  <si>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</si>
  <si>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</si>
  <si>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</si>
  <si>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</si>
  <si>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</si>
  <si>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</si>
  <si>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</si>
  <si>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</si>
  <si>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</si>
  <si>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</si>
  <si>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</si>
  <si>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</si>
  <si>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</si>
  <si>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</si>
  <si>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</si>
  <si>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</si>
  <si>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</si>
  <si>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</si>
  <si>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</si>
  <si>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</si>
  <si>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</si>
  <si>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</si>
  <si>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</si>
  <si>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</si>
  <si>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</si>
  <si>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</si>
  <si>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</si>
  <si>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</si>
  <si>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</si>
  <si>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</si>
  <si>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</si>
  <si>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</si>
  <si>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</si>
  <si>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</si>
  <si>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</si>
  <si>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</si>
  <si>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</si>
  <si>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</si>
  <si>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</si>
  <si>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</si>
  <si>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</si>
  <si>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</si>
  <si>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</si>
  <si>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</si>
  <si>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</si>
  <si>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</si>
  <si>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</si>
  <si>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</si>
  <si>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</si>
  <si>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</si>
  <si>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</si>
  <si>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</si>
  <si>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</si>
  <si>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</si>
  <si>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</si>
  <si>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</si>
  <si>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</si>
  <si>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</si>
  <si>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</si>
  <si>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</si>
  <si>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</si>
  <si>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</si>
  <si>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</si>
  <si>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</si>
  <si>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</si>
  <si>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</si>
  <si>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</si>
  <si>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</si>
  <si>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</si>
  <si>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</si>
  <si>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</si>
  <si>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</si>
  <si>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</si>
  <si>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</si>
  <si>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</si>
  <si>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</si>
  <si>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</si>
  <si>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</si>
  <si>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</si>
  <si>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</si>
  <si>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</si>
  <si>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</si>
  <si>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</si>
  <si>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</si>
  <si>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</si>
  <si>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</si>
  <si>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</si>
  <si>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</si>
  <si>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</si>
  <si>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</si>
  <si>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</si>
  <si>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</si>
  <si>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</si>
  <si>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</si>
  <si>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</si>
  <si>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</si>
  <si>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</si>
  <si>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</si>
  <si>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</si>
  <si>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</si>
  <si>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</si>
  <si>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</si>
  <si>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</si>
  <si>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</si>
  <si>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</si>
  <si>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</si>
  <si>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</si>
  <si>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</si>
  <si>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</si>
  <si>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</si>
  <si>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</si>
  <si>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</si>
  <si>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</si>
  <si>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</si>
  <si>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</si>
  <si>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</si>
  <si>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</si>
  <si>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</si>
  <si>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</si>
  <si>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</si>
  <si>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</si>
  <si>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</si>
  <si>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</si>
  <si>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</si>
  <si>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</si>
  <si>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</si>
  <si>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</si>
  <si>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</si>
  <si>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</si>
  <si>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</si>
  <si>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</si>
  <si>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</si>
  <si>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</si>
  <si>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</si>
  <si>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</si>
  <si>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</si>
  <si>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</si>
  <si>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</si>
  <si>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</si>
  <si>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</si>
  <si>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</si>
  <si>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</si>
  <si>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</si>
  <si>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</si>
  <si>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</si>
  <si>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</si>
  <si>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</si>
  <si>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</si>
  <si>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</si>
  <si>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</si>
  <si>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</si>
  <si>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</si>
  <si>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</si>
  <si>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</si>
  <si>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</si>
  <si>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</si>
  <si>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</si>
  <si>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</si>
  <si>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</si>
  <si>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</si>
  <si>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</si>
  <si>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</si>
  <si>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</si>
  <si>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</si>
  <si>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</si>
  <si>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</si>
  <si>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</si>
  <si>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</si>
  <si>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</si>
  <si>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</si>
  <si>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</si>
  <si>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</si>
  <si>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</si>
  <si>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</si>
  <si>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</si>
  <si>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</si>
  <si>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</si>
  <si>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</si>
  <si>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</si>
  <si>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</si>
  <si>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</si>
  <si>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</si>
  <si>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</si>
  <si>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</si>
  <si>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</si>
  <si>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</si>
  <si>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</si>
  <si>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</si>
  <si>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</si>
  <si>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</si>
  <si>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</si>
  <si>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</si>
  <si>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</si>
  <si>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</si>
  <si>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</si>
  <si>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</si>
  <si>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</si>
  <si>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</si>
  <si>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</si>
  <si>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</si>
  <si>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</si>
  <si>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</si>
  <si>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</si>
  <si>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</si>
  <si>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</si>
  <si>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</si>
  <si>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</si>
  <si>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</si>
  <si>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</si>
  <si>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</si>
  <si>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</si>
  <si>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</si>
  <si>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</si>
  <si>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</si>
  <si>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</si>
  <si>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</si>
  <si>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</si>
  <si>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</si>
  <si>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</si>
  <si>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</si>
  <si>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</si>
  <si>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</si>
  <si>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</si>
  <si>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</si>
  <si>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</si>
  <si>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</si>
  <si>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</si>
  <si>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</si>
  <si>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</si>
  <si>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</si>
  <si>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</si>
  <si>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</si>
  <si>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</si>
  <si>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</si>
  <si>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</si>
  <si>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</si>
  <si>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</si>
  <si>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</si>
  <si>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</si>
  <si>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</si>
  <si>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</si>
  <si>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</si>
  <si>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</si>
  <si>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</si>
  <si>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</si>
  <si>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</si>
  <si>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</si>
  <si>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</si>
  <si>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</si>
  <si>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</si>
  <si>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</si>
  <si>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</si>
  <si>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</si>
  <si>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</si>
  <si>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</si>
  <si>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</si>
  <si>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</si>
  <si>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</si>
  <si>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</si>
  <si>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</si>
  <si>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</si>
  <si>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</si>
  <si>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</si>
  <si>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</si>
  <si>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</si>
  <si>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</si>
  <si>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</si>
  <si>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</si>
  <si>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</si>
  <si>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</si>
  <si>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</si>
  <si>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</si>
  <si>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</si>
  <si>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</si>
  <si>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</si>
  <si>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</si>
  <si>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</si>
  <si>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</si>
  <si>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</si>
  <si>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</si>
  <si>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</si>
  <si>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</si>
  <si>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</si>
  <si>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</si>
  <si>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</si>
  <si>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</si>
  <si>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</si>
  <si>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</si>
  <si>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</si>
  <si>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</si>
  <si>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</si>
  <si>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</si>
  <si>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</si>
  <si>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</si>
  <si>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</si>
  <si>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</si>
  <si>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</si>
  <si>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</si>
  <si>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</si>
  <si>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</si>
  <si>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</si>
  <si>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</si>
  <si>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</si>
  <si>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</si>
  <si>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</si>
  <si>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</si>
  <si>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</si>
  <si>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</si>
  <si>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</si>
  <si>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</si>
  <si>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</si>
  <si>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</si>
  <si>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</si>
  <si>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</si>
  <si>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</si>
  <si>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</si>
  <si>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</si>
  <si>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</si>
  <si>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</si>
  <si>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</si>
  <si>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</si>
  <si>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</si>
  <si>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</si>
  <si>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</si>
  <si>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</si>
  <si>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</si>
  <si>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</si>
  <si>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</si>
  <si>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</si>
  <si>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</si>
  <si>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</si>
  <si>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</si>
  <si>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</si>
  <si>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</si>
  <si>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</si>
  <si>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</si>
  <si>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</si>
  <si>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</si>
  <si>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</si>
  <si>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</si>
  <si>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</si>
  <si>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</si>
  <si>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</si>
  <si>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</si>
  <si>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</si>
  <si>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</si>
  <si>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</si>
  <si>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</si>
  <si>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</si>
  <si>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</si>
  <si>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</si>
  <si>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</si>
  <si>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</si>
  <si>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</si>
  <si>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</si>
  <si>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</si>
  <si>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</si>
  <si>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</si>
  <si>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</si>
  <si>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</si>
  <si>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</si>
  <si>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</si>
  <si>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</si>
  <si>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</si>
  <si>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</si>
  <si>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</si>
  <si>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</si>
  <si>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</si>
  <si>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</si>
  <si>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</si>
  <si>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</si>
  <si>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</si>
  <si>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</si>
  <si>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</si>
  <si>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</si>
  <si>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</si>
  <si>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</si>
  <si>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</si>
  <si>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</si>
  <si>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</si>
  <si>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</si>
  <si>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</si>
  <si>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</si>
  <si>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</si>
  <si>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</si>
  <si>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</si>
  <si>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</si>
  <si>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</si>
  <si>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</si>
  <si>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</si>
  <si>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</si>
  <si>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</si>
  <si>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</si>
  <si>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</si>
  <si>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</si>
  <si>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</si>
  <si>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</si>
  <si>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</si>
  <si>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</si>
  <si>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</si>
  <si>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</si>
  <si>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</si>
  <si>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</si>
  <si>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</si>
  <si>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</si>
  <si>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</si>
  <si>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</si>
  <si>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</si>
  <si>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</si>
  <si>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</si>
  <si>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</si>
  <si>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</si>
  <si>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</si>
  <si>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</si>
  <si>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</si>
  <si>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</si>
  <si>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</si>
  <si>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</si>
  <si>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</si>
  <si>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</si>
  <si>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</si>
  <si>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</si>
  <si>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</si>
  <si>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</si>
  <si>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</si>
  <si>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</si>
  <si>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</si>
  <si>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</si>
  <si>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</si>
  <si>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</si>
  <si>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</si>
  <si>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</si>
  <si>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</si>
  <si>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</si>
  <si>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</si>
  <si>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</si>
  <si>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</si>
  <si>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</si>
  <si>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</si>
  <si>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</si>
  <si>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</si>
  <si>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</si>
  <si>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</si>
  <si>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</si>
  <si>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</si>
  <si>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</si>
  <si>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</si>
  <si>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</si>
  <si>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</si>
  <si>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</si>
  <si>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</si>
  <si>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</si>
  <si>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</si>
  <si>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</si>
  <si>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</si>
  <si>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</si>
  <si>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</si>
  <si>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</si>
  <si>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</si>
  <si>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</si>
  <si>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</si>
  <si>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</si>
  <si>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</si>
  <si>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</si>
  <si>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</si>
  <si>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</si>
  <si>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</si>
  <si>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</si>
  <si>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</si>
  <si>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</si>
  <si>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</si>
  <si>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</si>
  <si>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</si>
  <si>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</si>
  <si>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</si>
  <si>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</si>
  <si>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</si>
  <si>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</si>
  <si>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</si>
  <si>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</si>
  <si>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</si>
  <si>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</si>
  <si>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</si>
  <si>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</si>
  <si>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</si>
  <si>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</si>
  <si>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</si>
  <si>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</si>
  <si>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</si>
  <si>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</si>
  <si>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</si>
  <si>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</si>
  <si>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</si>
  <si>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</si>
  <si>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</si>
  <si>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</si>
  <si>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</si>
  <si>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</si>
  <si>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</si>
  <si>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</si>
  <si>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</si>
  <si>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</si>
  <si>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</si>
  <si>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</si>
  <si>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</si>
  <si>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</si>
  <si>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</si>
  <si>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</si>
  <si>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</si>
  <si>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</si>
  <si>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</si>
  <si>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</si>
  <si>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</si>
  <si>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</si>
  <si>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</si>
  <si>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</si>
  <si>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</si>
  <si>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</si>
  <si>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</si>
  <si>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</si>
  <si>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</si>
  <si>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</si>
  <si>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</si>
  <si>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</si>
  <si>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</si>
  <si>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</si>
  <si>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</si>
  <si>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</si>
  <si>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</si>
  <si>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</si>
  <si>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</si>
  <si>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</si>
  <si>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</si>
  <si>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</si>
  <si>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</si>
  <si>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</si>
  <si>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</si>
  <si>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</si>
  <si>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</si>
  <si>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</si>
  <si>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</si>
  <si>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</si>
  <si>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</si>
  <si>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</si>
  <si>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</si>
  <si>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</si>
  <si>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</si>
  <si>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</si>
  <si>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</si>
  <si>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</si>
  <si>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</si>
  <si>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</si>
  <si>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</si>
  <si>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</si>
  <si>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</si>
  <si>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</si>
  <si>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</si>
  <si>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</si>
  <si>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</si>
  <si>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</si>
  <si>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</si>
  <si>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</si>
  <si>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</si>
  <si>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</si>
  <si>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</si>
  <si>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</si>
  <si>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</si>
  <si>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</si>
  <si>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</si>
  <si>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</si>
  <si>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</si>
  <si>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</si>
  <si>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</si>
  <si>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</si>
  <si>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</si>
  <si>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</si>
  <si>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</si>
  <si>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</si>
  <si>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</si>
  <si>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</si>
  <si>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</si>
  <si>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</si>
  <si>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</si>
  <si>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</si>
  <si>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</si>
  <si>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</si>
  <si>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</si>
  <si>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</si>
  <si>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</si>
  <si>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</si>
  <si>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</si>
  <si>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</si>
  <si>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</si>
  <si>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</si>
  <si>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</si>
  <si>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</si>
  <si>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</si>
  <si>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</si>
  <si>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</si>
  <si>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</si>
  <si>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</si>
  <si>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</si>
  <si>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</si>
  <si>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</si>
  <si>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</si>
  <si>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</si>
  <si>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</si>
  <si>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</si>
  <si>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</si>
  <si>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</si>
  <si>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</si>
  <si>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</si>
  <si>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</si>
  <si>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</si>
  <si>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</si>
  <si>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</si>
  <si>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</si>
  <si>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</si>
  <si>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</si>
  <si>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</si>
  <si>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</si>
  <si>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</si>
  <si>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</si>
  <si>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</si>
  <si>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</si>
  <si>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</si>
  <si>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</si>
  <si>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</si>
  <si>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</si>
  <si>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</si>
  <si>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</si>
  <si>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</si>
  <si>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</si>
  <si>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</si>
  <si>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</si>
  <si>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</si>
  <si>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</si>
  <si>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</si>
  <si>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</si>
  <si>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</si>
  <si>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</si>
  <si>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</si>
  <si>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</si>
  <si>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</si>
  <si>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</si>
  <si>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</si>
  <si>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</si>
  <si>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</si>
  <si>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</si>
  <si>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</si>
  <si>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</si>
  <si>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</si>
  <si>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</si>
  <si>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</si>
  <si>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</si>
  <si>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</si>
  <si>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</si>
  <si>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</si>
  <si>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</si>
  <si>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</si>
  <si>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</si>
  <si>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</si>
  <si>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</si>
  <si>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</si>
  <si>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</si>
  <si>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</si>
  <si>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</si>
  <si>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</si>
  <si>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</si>
  <si>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</si>
  <si>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</si>
  <si>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</si>
  <si>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</si>
  <si>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</si>
  <si>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</si>
  <si>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</si>
  <si>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</si>
  <si>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</si>
  <si>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</si>
  <si>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</si>
  <si>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</si>
  <si>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</si>
  <si>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</si>
  <si>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</si>
  <si>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</si>
  <si>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</si>
  <si>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</si>
  <si>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</si>
  <si>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</si>
  <si>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</si>
  <si>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</si>
  <si>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</si>
  <si>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</si>
  <si>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</si>
  <si>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</si>
  <si>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</si>
  <si>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</si>
  <si>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</si>
  <si>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</si>
  <si>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</si>
  <si>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</si>
  <si>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</si>
  <si>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</si>
  <si>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</si>
  <si>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</si>
  <si>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</si>
  <si>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</si>
  <si>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</si>
  <si>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</si>
  <si>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</si>
  <si>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</si>
  <si>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</si>
  <si>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</si>
  <si>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</si>
  <si>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</si>
  <si>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</si>
  <si>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</si>
  <si>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</si>
  <si>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</si>
  <si>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</si>
  <si>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</si>
  <si>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</si>
  <si>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</si>
  <si>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</si>
  <si>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</si>
  <si>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</si>
  <si>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</si>
  <si>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</si>
  <si>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</si>
  <si>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</si>
  <si>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</si>
  <si>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</si>
  <si>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</si>
  <si>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</si>
  <si>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</si>
  <si>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</si>
  <si>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</si>
  <si>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</si>
  <si>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</si>
  <si>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</si>
  <si>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</si>
  <si>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</si>
  <si>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</si>
  <si>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</si>
  <si>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</si>
  <si>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</si>
  <si>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</si>
  <si>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</si>
  <si>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</si>
  <si>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</si>
  <si>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</si>
  <si>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</si>
  <si>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</si>
  <si>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</si>
  <si>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</si>
  <si>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</si>
  <si>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</si>
  <si>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</si>
  <si>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</si>
  <si>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</si>
  <si>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</si>
  <si>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</si>
  <si>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</si>
  <si>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</si>
  <si>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</si>
  <si>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</si>
  <si>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</si>
  <si>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</si>
  <si>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</si>
  <si>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</si>
  <si>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</si>
  <si>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</si>
  <si>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</si>
  <si>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</si>
  <si>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</si>
  <si>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</si>
  <si>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</si>
  <si>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</si>
  <si>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</si>
  <si>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</si>
  <si>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</si>
  <si>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</si>
  <si>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</si>
  <si>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</si>
  <si>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</si>
  <si>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</si>
  <si>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</si>
  <si>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</si>
  <si>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</si>
  <si>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</si>
  <si>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</si>
  <si>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</si>
  <si>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</si>
  <si>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</si>
  <si>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</si>
  <si>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</si>
  <si>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</si>
  <si>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</si>
  <si>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</si>
  <si>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</si>
  <si>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</si>
  <si>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</si>
  <si>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</si>
  <si>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</si>
  <si>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</si>
  <si>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</si>
  <si>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</si>
  <si>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</si>
  <si>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</si>
  <si>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</si>
  <si>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</si>
  <si>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</si>
  <si>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</si>
  <si>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</si>
  <si>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</si>
  <si>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</si>
  <si>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</si>
  <si>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</si>
  <si>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</si>
  <si>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</si>
  <si>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</si>
  <si>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</si>
  <si>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</si>
  <si>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</si>
  <si>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</si>
  <si>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</si>
  <si>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</si>
  <si>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</si>
  <si>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</si>
  <si>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</si>
  <si>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</si>
  <si>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</si>
  <si>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</si>
  <si>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</si>
  <si>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</si>
  <si>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</si>
  <si>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</si>
  <si>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</si>
  <si>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</si>
  <si>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</si>
  <si>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</si>
  <si>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</si>
  <si>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</si>
  <si>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</si>
  <si>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</si>
  <si>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</si>
  <si>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</si>
  <si>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</si>
  <si>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</si>
  <si>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</si>
  <si>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</si>
  <si>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</si>
  <si>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</si>
  <si>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</si>
  <si>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</si>
  <si>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</si>
  <si>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</si>
  <si>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</si>
  <si>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</si>
  <si>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</si>
  <si>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</si>
  <si>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</si>
  <si>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</si>
  <si>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</si>
  <si>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</si>
  <si>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</si>
  <si>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</si>
  <si>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</si>
  <si>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</si>
  <si>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</si>
  <si>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</si>
  <si>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</si>
  <si>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</si>
  <si>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</si>
  <si>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</si>
  <si>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</si>
  <si>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</si>
  <si>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</si>
  <si>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</si>
  <si>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</si>
  <si>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</si>
  <si>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</si>
  <si>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</si>
  <si>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</si>
  <si>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</si>
  <si>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</si>
  <si>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</si>
  <si>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</si>
  <si>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</si>
  <si>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</si>
  <si>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</si>
  <si>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</si>
  <si>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</si>
  <si>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</si>
  <si>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</si>
  <si>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</si>
  <si>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</si>
  <si>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</si>
  <si>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</si>
  <si>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</si>
  <si>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</si>
  <si>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</si>
  <si>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</si>
  <si>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</si>
  <si>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</si>
  <si>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</si>
  <si>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</si>
  <si>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</si>
  <si>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</si>
  <si>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</si>
  <si>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</si>
  <si>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</si>
  <si>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</si>
  <si>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</si>
  <si>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</si>
  <si>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</si>
  <si>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</si>
  <si>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</si>
  <si>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</si>
  <si>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</si>
  <si>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</si>
  <si>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</si>
  <si>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</si>
  <si>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</si>
  <si>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</si>
  <si>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</si>
  <si>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</si>
  <si>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</si>
  <si>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</si>
  <si>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</si>
  <si>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</si>
  <si>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</si>
  <si>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</si>
  <si>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</si>
  <si>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</si>
  <si>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</si>
  <si>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</si>
  <si>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</si>
  <si>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</si>
  <si>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</si>
  <si>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</si>
  <si>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</si>
  <si>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</si>
  <si>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</si>
  <si>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</si>
  <si>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</si>
  <si>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</si>
  <si>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</si>
  <si>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</si>
  <si>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</si>
  <si>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</si>
  <si>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</si>
  <si>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</si>
  <si>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</si>
  <si>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</si>
  <si>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</si>
  <si>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</si>
  <si>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</si>
  <si>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</si>
  <si>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</si>
  <si>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</si>
  <si>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</si>
  <si>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</si>
  <si>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</si>
  <si>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</si>
  <si>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</si>
  <si>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</si>
  <si>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</si>
  <si>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</si>
  <si>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</si>
  <si>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</si>
  <si>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</si>
  <si>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</si>
  <si>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</si>
  <si>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</si>
  <si>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</si>
  <si>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</si>
  <si>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</si>
  <si>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</si>
  <si>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</si>
  <si>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</si>
  <si>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</si>
  <si>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</si>
  <si>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</si>
  <si>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</si>
  <si>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</si>
  <si>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</si>
  <si>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</si>
  <si>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</si>
  <si>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</si>
  <si>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</si>
  <si>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</si>
  <si>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</si>
  <si>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</si>
  <si>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</si>
  <si>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</si>
  <si>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</si>
  <si>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</si>
  <si>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</si>
  <si>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</si>
  <si>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</si>
  <si>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</si>
  <si>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</si>
  <si>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</si>
  <si>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</si>
  <si>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</si>
  <si>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</si>
  <si>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</si>
  <si>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</si>
  <si>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</si>
  <si>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</si>
  <si>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</si>
  <si>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</si>
  <si>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</si>
  <si>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</si>
  <si>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</si>
  <si>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</si>
  <si>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</si>
  <si>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</si>
  <si>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</si>
  <si>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</si>
  <si>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</si>
  <si>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</si>
  <si>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</si>
  <si>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</si>
  <si>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</si>
  <si>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</si>
  <si>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</si>
  <si>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</si>
  <si>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</si>
  <si>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</si>
  <si>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</si>
  <si>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</si>
  <si>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</si>
  <si>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</si>
  <si>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</si>
  <si>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</si>
  <si>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</si>
  <si>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</si>
  <si>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</si>
  <si>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</si>
  <si>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</si>
  <si>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</si>
  <si>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</si>
  <si>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</si>
  <si>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</si>
  <si>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</si>
  <si>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</si>
  <si>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</si>
  <si>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</si>
  <si>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</si>
  <si>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</si>
  <si>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</si>
  <si>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</si>
  <si>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</si>
  <si>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</si>
  <si>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</si>
  <si>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</si>
  <si>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</si>
  <si>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</si>
  <si>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</si>
  <si>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</si>
  <si>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</si>
  <si>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</si>
  <si>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</si>
  <si>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</si>
  <si>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</si>
  <si>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</si>
  <si>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</si>
  <si>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</si>
  <si>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</si>
  <si>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</si>
  <si>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</si>
  <si>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</si>
  <si>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</si>
  <si>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</si>
  <si>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</si>
  <si>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</si>
  <si>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</si>
  <si>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</si>
  <si>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</si>
  <si>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</si>
  <si>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</si>
  <si>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</si>
  <si>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</si>
  <si>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</si>
  <si>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</si>
  <si>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</si>
  <si>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</si>
  <si>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</si>
  <si>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</si>
  <si>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</si>
  <si>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</si>
  <si>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</si>
  <si>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</si>
  <si>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</si>
  <si>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</si>
  <si>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</si>
  <si>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</si>
  <si>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</si>
  <si>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</si>
  <si>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</si>
  <si>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</si>
  <si>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</si>
  <si>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</si>
  <si>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</si>
  <si>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</si>
  <si>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</si>
  <si>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</si>
  <si>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</si>
  <si>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</si>
  <si>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</si>
  <si>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</si>
  <si>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</si>
  <si>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</si>
  <si>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</si>
  <si>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</si>
  <si>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</si>
  <si>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</si>
  <si>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</si>
  <si>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</si>
  <si>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</si>
  <si>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</si>
  <si>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</si>
  <si>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</si>
  <si>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</si>
  <si>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</si>
  <si>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</si>
  <si>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</si>
  <si>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</si>
  <si>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</si>
  <si>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</si>
  <si>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</si>
  <si>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</si>
  <si>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</si>
  <si>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</si>
  <si>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</si>
  <si>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</si>
  <si>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</si>
  <si>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</si>
  <si>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</si>
  <si>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</si>
  <si>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</si>
  <si>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</si>
  <si>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</si>
  <si>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</si>
  <si>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</si>
  <si>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</si>
  <si>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</si>
  <si>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</si>
  <si>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</si>
  <si>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</si>
  <si>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</si>
  <si>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</si>
  <si>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</si>
  <si>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</si>
  <si>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</si>
  <si>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</si>
  <si>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</si>
  <si>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</si>
  <si>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</si>
  <si>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</si>
  <si>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</si>
  <si>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</si>
  <si>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</si>
  <si>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</si>
  <si>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</si>
  <si>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</si>
  <si>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</si>
  <si>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</si>
  <si>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</si>
  <si>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</si>
  <si>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</si>
  <si>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</si>
  <si>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</si>
  <si>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</si>
  <si>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</si>
  <si>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</si>
  <si>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</si>
  <si>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</si>
  <si>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</si>
  <si>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</si>
  <si>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</si>
  <si>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</si>
  <si>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</si>
  <si>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</si>
  <si>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</si>
  <si>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</si>
  <si>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</si>
  <si>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</si>
  <si>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</si>
  <si>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</si>
  <si>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</si>
  <si>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</si>
  <si>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</si>
  <si>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</si>
  <si>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</si>
  <si>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</si>
  <si>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</si>
  <si>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</si>
  <si>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</si>
  <si>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</si>
  <si>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</si>
  <si>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</si>
  <si>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</si>
  <si>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</si>
  <si>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</si>
  <si>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</si>
  <si>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</si>
  <si>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</si>
  <si>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</si>
  <si>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</si>
  <si>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</si>
  <si>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</si>
  <si>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</si>
  <si>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</si>
  <si>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</si>
  <si>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</si>
  <si>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</si>
  <si>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</si>
  <si>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</si>
  <si>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</si>
  <si>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</si>
  <si>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</si>
  <si>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</si>
  <si>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</si>
  <si>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</si>
  <si>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</si>
  <si>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</si>
  <si>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</si>
  <si>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</si>
  <si>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</si>
  <si>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</si>
  <si>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</si>
  <si>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</si>
  <si>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</si>
  <si>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</si>
  <si>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</si>
  <si>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</si>
  <si>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</si>
  <si>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</si>
  <si>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</si>
  <si>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</si>
  <si>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</si>
  <si>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</si>
  <si>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</si>
  <si>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</si>
  <si>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</si>
  <si>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</si>
  <si>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</si>
  <si>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</si>
  <si>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</si>
  <si>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</si>
  <si>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</si>
  <si>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</si>
  <si>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</si>
  <si>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</si>
  <si>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</si>
  <si>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</si>
  <si>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</si>
  <si>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</si>
  <si>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</si>
  <si>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</si>
  <si>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</si>
  <si>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</si>
  <si>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</si>
  <si>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</si>
  <si>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</si>
  <si>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</si>
  <si>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</si>
  <si>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</si>
  <si>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</si>
  <si>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</si>
  <si>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</si>
  <si>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</si>
  <si>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</si>
  <si>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</si>
  <si>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</si>
  <si>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</si>
  <si>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</si>
  <si>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</si>
  <si>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</si>
  <si>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</si>
  <si>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</si>
  <si>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</si>
  <si>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</si>
  <si>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</si>
  <si>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</si>
  <si>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</si>
  <si>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</si>
  <si>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</si>
  <si>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</si>
  <si>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</si>
  <si>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</si>
  <si>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</si>
  <si>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</si>
  <si>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</si>
  <si>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</si>
  <si>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</si>
  <si>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</si>
  <si>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</si>
  <si>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</si>
  <si>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</si>
  <si>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</si>
  <si>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</si>
  <si>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</si>
  <si>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</si>
  <si>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</si>
  <si>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</si>
  <si>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</si>
  <si>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</si>
  <si>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</si>
  <si>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</si>
  <si>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</si>
  <si>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</si>
  <si>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</si>
  <si>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</si>
  <si>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</si>
  <si>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</si>
  <si>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</si>
  <si>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</si>
  <si>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</si>
  <si>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</si>
  <si>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</si>
  <si>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</si>
  <si>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</si>
  <si>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</si>
  <si>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</si>
  <si>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</si>
  <si>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</si>
  <si>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</si>
  <si>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</si>
  <si>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</si>
  <si>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</si>
  <si>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</si>
  <si>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</si>
  <si>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</si>
  <si>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</si>
  <si>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</si>
  <si>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</si>
  <si>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</si>
  <si>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</si>
  <si>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</si>
  <si>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</si>
  <si>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</si>
  <si>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</si>
  <si>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</si>
  <si>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</si>
  <si>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</si>
  <si>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</si>
  <si>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</si>
  <si>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</si>
  <si>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</si>
  <si>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</si>
  <si>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</si>
  <si>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</si>
  <si>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</si>
  <si>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</si>
  <si>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</si>
  <si>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</si>
  <si>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</si>
  <si>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</si>
  <si>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</si>
  <si>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</si>
  <si>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</si>
  <si>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</si>
  <si>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</si>
  <si>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</si>
  <si>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</si>
  <si>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</si>
  <si>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</si>
  <si>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</si>
  <si>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</si>
  <si>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</si>
  <si>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</si>
  <si>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</si>
  <si>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</si>
  <si>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</si>
  <si>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</si>
  <si>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</si>
  <si>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</si>
  <si>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</si>
  <si>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</si>
  <si>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</si>
  <si>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</si>
  <si>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</si>
  <si>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</si>
  <si>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</si>
  <si>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</si>
  <si>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</si>
  <si>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</si>
  <si>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</si>
  <si>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</si>
  <si>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</si>
  <si>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</si>
  <si>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</si>
  <si>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</si>
  <si>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</si>
  <si>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</si>
  <si>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</si>
  <si>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</si>
  <si>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</si>
  <si>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</si>
  <si>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</si>
  <si>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</si>
  <si>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</si>
  <si>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</si>
  <si>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</si>
  <si>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</si>
  <si>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</si>
  <si>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</si>
  <si>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</si>
  <si>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</si>
  <si>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</si>
  <si>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</si>
  <si>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</si>
  <si>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</si>
  <si>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</si>
  <si>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</si>
  <si>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</si>
  <si>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</si>
  <si>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</si>
  <si>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</si>
  <si>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</si>
  <si>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</si>
  <si>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</si>
  <si>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</si>
  <si>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</si>
  <si>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</si>
  <si>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</si>
  <si>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</si>
  <si>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</si>
  <si>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</si>
  <si>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</si>
  <si>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</si>
  <si>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</si>
  <si>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</si>
  <si>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</si>
  <si>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</si>
  <si>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</si>
  <si>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</si>
  <si>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</si>
  <si>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</si>
  <si>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</si>
  <si>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</si>
  <si>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</si>
  <si>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</si>
  <si>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</si>
  <si>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</si>
  <si>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</si>
  <si>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</si>
  <si>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</si>
  <si>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</si>
  <si>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</si>
  <si>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</si>
  <si>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</si>
  <si>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</si>
  <si>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</si>
  <si>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</si>
  <si>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</si>
  <si>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</si>
  <si>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</si>
  <si>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</si>
  <si>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</si>
  <si>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</si>
  <si>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</si>
  <si>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</si>
  <si>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</si>
  <si>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</si>
  <si>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</si>
  <si>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</si>
  <si>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</si>
  <si>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</si>
  <si>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</si>
  <si>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</si>
  <si>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</si>
  <si>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</si>
  <si>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</si>
  <si>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</si>
  <si>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</si>
  <si>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</si>
  <si>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</si>
  <si>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</si>
  <si>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</si>
  <si>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</si>
  <si>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</si>
  <si>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</si>
  <si>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</si>
  <si>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</si>
  <si>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</si>
  <si>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</si>
  <si>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</si>
  <si>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</si>
  <si>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</si>
  <si>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</si>
  <si>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</si>
  <si>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</si>
  <si>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</si>
  <si>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</si>
  <si>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</si>
  <si>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</si>
  <si>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</si>
  <si>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</si>
  <si>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</si>
  <si>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</si>
  <si>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</si>
  <si>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</si>
  <si>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</si>
  <si>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</si>
  <si>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</si>
  <si>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</si>
  <si>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</si>
  <si>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</si>
  <si>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</si>
  <si>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</si>
  <si>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</si>
  <si>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</si>
  <si>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</si>
  <si>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</si>
  <si>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</si>
  <si>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</si>
  <si>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</si>
  <si>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</si>
  <si>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</si>
  <si>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</si>
  <si>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</si>
  <si>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</si>
  <si>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</si>
  <si>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</si>
  <si>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</si>
  <si>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</si>
  <si>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</si>
  <si>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</si>
  <si>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</si>
  <si>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</si>
  <si>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</si>
  <si>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</si>
  <si>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</si>
  <si>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</si>
  <si>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</si>
  <si>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</si>
  <si>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</si>
  <si>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</si>
  <si>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</si>
  <si>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</si>
  <si>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</si>
  <si>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</si>
  <si>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</si>
  <si>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</si>
  <si>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</si>
  <si>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</si>
  <si>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</si>
  <si>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</si>
  <si>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</si>
  <si>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</si>
  <si>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</si>
  <si>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</si>
  <si>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</si>
  <si>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</si>
  <si>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</si>
  <si>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</si>
  <si>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</si>
  <si>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</si>
  <si>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</si>
  <si>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</si>
  <si>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</si>
  <si>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</si>
  <si>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</si>
  <si>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</si>
  <si>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</si>
  <si>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</si>
  <si>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</si>
  <si>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</si>
  <si>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</si>
  <si>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</si>
  <si>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</si>
  <si>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</si>
  <si>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</si>
  <si>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</si>
  <si>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</si>
  <si>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</si>
  <si>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</si>
  <si>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</si>
  <si>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</si>
  <si>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</si>
  <si>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</si>
  <si>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</si>
  <si>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</si>
  <si>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</si>
  <si>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</si>
  <si>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</si>
  <si>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</si>
  <si>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</si>
  <si>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</si>
  <si>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</si>
  <si>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</si>
  <si>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</si>
  <si>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</si>
  <si>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</si>
  <si>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</si>
  <si>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</si>
  <si>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</si>
  <si>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</si>
  <si>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</si>
  <si>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</si>
  <si>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</si>
  <si>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</si>
  <si>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</si>
  <si>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</si>
  <si>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</si>
  <si>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</si>
  <si>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</si>
  <si>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</si>
  <si>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</si>
  <si>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</si>
  <si>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</si>
  <si>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</si>
  <si>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</si>
  <si>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</si>
  <si>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</si>
  <si>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</si>
  <si>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</si>
  <si>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</si>
  <si>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</si>
  <si>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</si>
  <si>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</si>
  <si>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</si>
  <si>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</si>
  <si>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</si>
  <si>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</si>
  <si>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</si>
  <si>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</si>
  <si>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</si>
  <si>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</si>
  <si>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</si>
  <si>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</si>
  <si>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</si>
  <si>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</si>
  <si>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</si>
  <si>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</si>
  <si>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</si>
  <si>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</si>
  <si>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</si>
  <si>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</si>
  <si>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</si>
  <si>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</si>
  <si>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</si>
  <si>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</si>
  <si>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</si>
  <si>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</si>
  <si>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</si>
  <si>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</si>
  <si>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</si>
  <si>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</si>
  <si>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</si>
  <si>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</si>
  <si>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</si>
  <si>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</si>
  <si>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</si>
  <si>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</si>
  <si>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</si>
  <si>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</si>
  <si>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</si>
  <si>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</si>
  <si>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</si>
  <si>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</si>
  <si>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</si>
  <si>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</si>
  <si>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</si>
  <si>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</si>
  <si>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</si>
  <si>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</si>
  <si>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</si>
  <si>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</si>
  <si>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</si>
  <si>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</si>
  <si>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</si>
  <si>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</si>
  <si>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</si>
  <si>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</si>
  <si>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</si>
  <si>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</si>
  <si>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</si>
  <si>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</si>
  <si>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</si>
  <si>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</si>
  <si>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</si>
  <si>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</si>
  <si>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</si>
  <si>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</si>
  <si>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</si>
  <si>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</si>
  <si>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</si>
  <si>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</si>
  <si>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</si>
  <si>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</si>
  <si>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</si>
  <si>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</si>
  <si>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</si>
  <si>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</si>
  <si>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</si>
  <si>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</si>
  <si>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</si>
  <si>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</si>
  <si>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</si>
  <si>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</si>
  <si>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</si>
  <si>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</si>
  <si>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</si>
  <si>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</si>
  <si>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</si>
  <si>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</si>
  <si>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</si>
  <si>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</si>
  <si>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</si>
  <si>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</si>
  <si>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</si>
  <si>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</si>
  <si>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</si>
  <si>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</si>
  <si>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</si>
  <si>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</si>
  <si>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</si>
  <si>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</si>
  <si>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</si>
  <si>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</si>
  <si>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</si>
  <si>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</si>
  <si>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</si>
  <si>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</si>
  <si>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</si>
  <si>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</si>
  <si>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</si>
  <si>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</si>
  <si>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</si>
  <si>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</si>
  <si>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</si>
  <si>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</si>
  <si>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</si>
  <si>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</si>
  <si>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</si>
  <si>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</si>
  <si>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</si>
  <si>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</si>
  <si>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</si>
  <si>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</si>
  <si>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</si>
  <si>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</si>
  <si>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</si>
  <si>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</si>
  <si>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</si>
  <si>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</si>
  <si>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</si>
  <si>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</si>
  <si>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</si>
  <si>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</si>
  <si>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</si>
  <si>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</si>
  <si>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</si>
  <si>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</si>
  <si>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</si>
  <si>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</si>
  <si>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</si>
  <si>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</si>
  <si>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</si>
  <si>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</si>
  <si>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</si>
  <si>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</si>
  <si>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</si>
  <si>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</si>
  <si>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</si>
  <si>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</si>
  <si>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</si>
  <si>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</si>
  <si>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</si>
  <si>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</si>
  <si>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</si>
  <si>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</si>
  <si>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</si>
  <si>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</si>
  <si>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</si>
  <si>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</si>
  <si>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</si>
  <si>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</si>
  <si>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</si>
  <si>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</si>
  <si>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</si>
  <si>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</si>
  <si>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</si>
  <si>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</si>
  <si>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</si>
  <si>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</si>
  <si>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</si>
  <si>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</si>
  <si>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</si>
  <si>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</si>
  <si>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</si>
  <si>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</si>
  <si>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</si>
  <si>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</si>
  <si>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</si>
  <si>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</si>
  <si>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</si>
  <si>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</si>
  <si>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</si>
  <si>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</si>
  <si>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</si>
  <si>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</si>
  <si>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</si>
  <si>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</si>
  <si>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</si>
  <si>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</si>
  <si>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</si>
  <si>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</si>
  <si>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</si>
  <si>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</si>
  <si>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</si>
  <si>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</si>
  <si>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</si>
  <si>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</si>
  <si>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</si>
  <si>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</si>
  <si>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</si>
  <si>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</si>
  <si>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</si>
  <si>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</si>
  <si>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</si>
  <si>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</si>
  <si>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</si>
  <si>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</si>
  <si>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</si>
  <si>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</si>
  <si>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</si>
  <si>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</si>
  <si>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</si>
  <si>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</si>
  <si>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</si>
  <si>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</si>
  <si>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</si>
  <si>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</si>
  <si>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</si>
  <si>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</si>
  <si>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</si>
  <si>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</si>
  <si>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</si>
  <si>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</si>
  <si>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</si>
  <si>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</si>
  <si>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</si>
  <si>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</si>
  <si>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</si>
  <si>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</si>
  <si>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</si>
  <si>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</si>
  <si>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</si>
  <si>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</si>
  <si>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</si>
  <si>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</si>
  <si>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</si>
  <si>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</si>
  <si>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</si>
  <si>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</si>
  <si>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</si>
  <si>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</si>
  <si>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</si>
  <si>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</si>
  <si>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</si>
  <si>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</si>
  <si>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</si>
  <si>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</si>
  <si>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</si>
  <si>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</si>
  <si>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</si>
  <si>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</si>
  <si>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</si>
  <si>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</si>
  <si>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</si>
  <si>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</si>
  <si>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</si>
  <si>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</si>
  <si>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</si>
  <si>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</si>
  <si>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</si>
  <si>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</si>
  <si>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</si>
  <si>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</si>
  <si>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</si>
  <si>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</si>
  <si>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</si>
  <si>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</si>
  <si>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</si>
  <si>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</si>
  <si>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</si>
  <si>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</si>
  <si>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</si>
  <si>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</si>
  <si>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</si>
  <si>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</si>
  <si>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</si>
  <si>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</si>
  <si>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</si>
  <si>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</si>
  <si>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</si>
  <si>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</si>
  <si>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</si>
  <si>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</si>
  <si>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</si>
  <si>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</si>
  <si>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</si>
  <si>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</si>
  <si>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</si>
  <si>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</si>
  <si>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</si>
  <si>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</si>
  <si>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</si>
  <si>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</si>
  <si>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</si>
  <si>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</si>
  <si>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</si>
  <si>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</si>
  <si>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</si>
  <si>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</si>
  <si>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</si>
  <si>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</si>
  <si>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</si>
  <si>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</si>
  <si>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</si>
  <si>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</si>
  <si>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</si>
  <si>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</si>
  <si>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</si>
  <si>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</si>
  <si>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</si>
  <si>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</si>
  <si>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</si>
  <si>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</si>
  <si>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</si>
  <si>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</si>
  <si>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</si>
  <si>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</si>
  <si>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</si>
  <si>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</si>
  <si>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</si>
  <si>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</si>
  <si>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</si>
  <si>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</si>
  <si>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</si>
  <si>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</si>
  <si>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</si>
  <si>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</si>
  <si>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</si>
  <si>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</si>
  <si>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</si>
  <si>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</si>
  <si>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</si>
  <si>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</si>
  <si>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</si>
  <si>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</si>
  <si>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</si>
  <si>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</si>
  <si>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</si>
  <si>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</si>
  <si>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</si>
  <si>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</si>
  <si>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</si>
  <si>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</si>
  <si>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</si>
  <si>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</si>
  <si>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</si>
  <si>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</si>
  <si>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</si>
  <si>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</si>
  <si>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</si>
  <si>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</si>
  <si>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</si>
  <si>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</si>
  <si>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</si>
  <si>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</si>
  <si>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</si>
  <si>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</si>
  <si>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</si>
  <si>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</si>
  <si>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</si>
  <si>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</si>
  <si>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</si>
  <si>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</si>
  <si>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</si>
  <si>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</si>
  <si>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</si>
  <si>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</si>
  <si>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</si>
  <si>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</si>
  <si>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</si>
  <si>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</si>
  <si>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</si>
  <si>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</si>
  <si>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</si>
  <si>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</si>
  <si>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</si>
  <si>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</si>
  <si>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</si>
  <si>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</si>
  <si>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</si>
  <si>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</si>
  <si>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</si>
  <si>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</si>
  <si>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</si>
  <si>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</si>
  <si>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</si>
  <si>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</si>
  <si>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</si>
  <si>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</si>
  <si>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</si>
  <si>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</si>
  <si>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</si>
  <si>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</si>
  <si>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</si>
  <si>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</si>
  <si>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</si>
  <si>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</si>
  <si>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</si>
  <si>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</si>
  <si>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</si>
  <si>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</si>
  <si>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</si>
  <si>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</si>
  <si>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</si>
  <si>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</si>
  <si>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</si>
  <si>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</si>
  <si>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</si>
  <si>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</si>
  <si>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</si>
  <si>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</si>
  <si>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</si>
  <si>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</si>
  <si>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</si>
  <si>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</si>
  <si>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</si>
  <si>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</si>
  <si>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</si>
  <si>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</si>
  <si>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</si>
  <si>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</si>
  <si>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</si>
  <si>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</si>
  <si>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</si>
  <si>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</si>
  <si>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</si>
  <si>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</si>
  <si>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</si>
  <si>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</si>
  <si>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</si>
  <si>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</si>
  <si>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</si>
  <si>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</si>
  <si>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</si>
  <si>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</si>
  <si>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</si>
  <si>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</si>
  <si>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</si>
  <si>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</si>
  <si>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</si>
  <si>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</si>
  <si>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</si>
  <si>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</si>
  <si>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</si>
  <si>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</si>
  <si>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</si>
  <si>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</si>
  <si>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</si>
  <si>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</si>
  <si>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</si>
  <si>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</si>
  <si>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</si>
  <si>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</si>
  <si>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</si>
  <si>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</si>
  <si>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</si>
  <si>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</si>
  <si>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</si>
  <si>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</si>
  <si>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</si>
  <si>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</si>
  <si>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</si>
  <si>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</si>
  <si>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</si>
  <si>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</si>
  <si>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</si>
  <si>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</si>
  <si>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</si>
  <si>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</si>
  <si>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</si>
  <si>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</si>
  <si>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</si>
  <si>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</si>
  <si>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</si>
  <si>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</si>
  <si>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</si>
  <si>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</si>
  <si>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</si>
  <si>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</si>
  <si>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</si>
  <si>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</si>
  <si>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</si>
  <si>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</si>
  <si>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</si>
  <si>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</si>
  <si>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</si>
  <si>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</si>
  <si>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</si>
  <si>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</si>
  <si>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</si>
  <si>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</si>
  <si>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</si>
  <si>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</si>
  <si>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</si>
  <si>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</si>
  <si>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</si>
  <si>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</si>
  <si>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</si>
  <si>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</si>
  <si>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</si>
  <si>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</si>
  <si>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</si>
  <si>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</si>
  <si>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</si>
  <si>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</si>
  <si>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</si>
  <si>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</si>
  <si>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</si>
  <si>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</si>
  <si>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</si>
  <si>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</si>
  <si>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</si>
  <si>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</si>
  <si>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</si>
  <si>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</si>
  <si>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</si>
  <si>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</si>
  <si>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</si>
  <si>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</si>
  <si>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</si>
  <si>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</si>
  <si>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</si>
  <si>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</si>
  <si>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</si>
  <si>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</si>
  <si>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</si>
  <si>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</si>
  <si>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</si>
  <si>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</si>
  <si>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</si>
  <si>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</si>
  <si>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</si>
  <si>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</si>
  <si>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</si>
  <si>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</si>
  <si>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</si>
  <si>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</si>
  <si>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</si>
  <si>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</si>
  <si>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</si>
  <si>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</si>
  <si>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</si>
  <si>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</si>
  <si>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</si>
  <si>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</si>
  <si>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</si>
  <si>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</si>
  <si>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</si>
  <si>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</si>
  <si>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</si>
  <si>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</si>
  <si>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</si>
  <si>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</si>
  <si>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</si>
  <si>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</si>
  <si>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</si>
  <si>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</si>
  <si>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</si>
  <si>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</si>
  <si>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</si>
  <si>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</si>
  <si>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</si>
  <si>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</si>
  <si>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</si>
  <si>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</si>
  <si>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</si>
  <si>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</si>
  <si>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</si>
  <si>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</si>
  <si>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</si>
  <si>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</si>
  <si>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</si>
  <si>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</si>
  <si>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</si>
  <si>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</si>
  <si>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</si>
  <si>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</si>
  <si>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</si>
  <si>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</si>
  <si>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</si>
  <si>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</si>
  <si>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</si>
  <si>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</si>
  <si>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</si>
  <si>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</si>
  <si>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</si>
  <si>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</si>
  <si>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</si>
  <si>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</si>
  <si>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</si>
  <si>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</si>
  <si>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</si>
  <si>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</si>
  <si>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</si>
  <si>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</si>
  <si>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</si>
  <si>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</si>
  <si>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</si>
  <si>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</si>
  <si>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</si>
  <si>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</si>
  <si>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</si>
  <si>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</si>
  <si>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</si>
  <si>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</si>
  <si>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</si>
  <si>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</si>
  <si>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</si>
  <si>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</si>
  <si>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</si>
  <si>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</si>
  <si>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</si>
  <si>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</si>
  <si>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</si>
  <si>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</si>
  <si>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</si>
  <si>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</si>
  <si>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</si>
  <si>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</si>
  <si>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</si>
  <si>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</si>
  <si>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</si>
  <si>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</si>
  <si>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</si>
  <si>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</si>
  <si>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</si>
  <si>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</si>
  <si>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</si>
  <si>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</si>
  <si>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</si>
  <si>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</si>
  <si>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</si>
  <si>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</si>
  <si>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</si>
  <si>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</si>
  <si>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</si>
  <si>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</si>
  <si>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</si>
  <si>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</si>
  <si>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</si>
  <si>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</si>
  <si>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</si>
  <si>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</si>
  <si>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</si>
  <si>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</si>
  <si>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</si>
  <si>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</si>
  <si>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</si>
  <si>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</si>
  <si>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</si>
  <si>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</si>
  <si>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</si>
  <si>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</si>
  <si>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</si>
  <si>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</si>
  <si>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</si>
  <si>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</si>
  <si>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</si>
  <si>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</si>
  <si>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</si>
  <si>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</si>
  <si>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</si>
  <si>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</si>
  <si>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</si>
  <si>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</si>
  <si>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</si>
  <si>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</si>
  <si>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</si>
  <si>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</si>
  <si>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</si>
  <si>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</si>
  <si>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</si>
  <si>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</si>
  <si>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</si>
  <si>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</si>
  <si>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</si>
  <si>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</si>
  <si>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</si>
  <si>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</si>
  <si>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</si>
  <si>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</si>
  <si>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</si>
  <si>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</si>
  <si>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</si>
  <si>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</si>
  <si>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</si>
  <si>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</si>
  <si>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</si>
  <si>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</si>
  <si>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</si>
  <si>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</si>
  <si>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</si>
  <si>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</si>
  <si>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</si>
  <si>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</si>
  <si>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</si>
  <si>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</si>
  <si>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</si>
  <si>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</si>
  <si>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</si>
  <si>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</si>
  <si>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</si>
  <si>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</si>
  <si>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</si>
  <si>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</si>
  <si>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</si>
  <si>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</si>
  <si>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</si>
  <si>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</si>
  <si>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</si>
  <si>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</si>
  <si>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</si>
  <si>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</si>
  <si>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</si>
  <si>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</si>
  <si>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</si>
  <si>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</si>
  <si>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</si>
  <si>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</si>
  <si>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</si>
  <si>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</si>
  <si>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</si>
  <si>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</si>
  <si>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</si>
  <si>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</si>
  <si>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</si>
  <si>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</si>
  <si>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</si>
  <si>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</si>
  <si>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</si>
  <si>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</si>
  <si>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</si>
  <si>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</si>
  <si>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</si>
  <si>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</si>
  <si>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</si>
  <si>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</si>
  <si>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</si>
  <si>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</si>
  <si>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</si>
  <si>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</si>
  <si>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</si>
  <si>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</si>
  <si>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</si>
  <si>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</si>
  <si>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</si>
  <si>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</si>
  <si>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</si>
  <si>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</si>
  <si>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</si>
  <si>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</si>
  <si>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</si>
  <si>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</si>
  <si>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</si>
  <si>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</si>
  <si>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</si>
  <si>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</si>
  <si>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</si>
  <si>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</si>
  <si>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</si>
  <si>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</si>
  <si>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</si>
  <si>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</si>
  <si>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</si>
  <si>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</si>
  <si>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</si>
  <si>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</si>
  <si>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</si>
  <si>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</si>
  <si>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</si>
  <si>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</si>
  <si>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</si>
  <si>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</si>
  <si>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</si>
  <si>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</si>
  <si>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</si>
  <si>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</si>
  <si>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</si>
  <si>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</si>
  <si>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</si>
  <si>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</si>
  <si>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</si>
  <si>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</si>
  <si>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</si>
  <si>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</si>
  <si>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</si>
  <si>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</si>
  <si>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</si>
  <si>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</si>
  <si>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</si>
  <si>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</si>
  <si>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</si>
  <si>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</si>
  <si>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</si>
  <si>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</si>
  <si>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</si>
  <si>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</si>
  <si>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</si>
  <si>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</si>
  <si>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</si>
  <si>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</si>
  <si>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</si>
  <si>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</si>
  <si>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</si>
  <si>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</si>
  <si>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</si>
  <si>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</si>
  <si>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</si>
  <si>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</si>
  <si>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</si>
  <si>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</si>
  <si>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</si>
  <si>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</si>
  <si>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</si>
  <si>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</si>
  <si>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</si>
  <si>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</si>
  <si>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</si>
  <si>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</si>
  <si>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</si>
  <si>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</si>
  <si>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</si>
  <si>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</si>
  <si>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</si>
  <si>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</si>
  <si>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</si>
  <si>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</si>
  <si>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</si>
  <si>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</si>
  <si>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</si>
  <si>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</si>
  <si>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</si>
  <si>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</si>
  <si>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</si>
  <si>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</si>
  <si>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</si>
  <si>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</si>
  <si>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</si>
  <si>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</si>
  <si>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</si>
  <si>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</si>
  <si>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</si>
  <si>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</si>
  <si>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</si>
  <si>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</si>
  <si>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</si>
  <si>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</si>
  <si>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</si>
  <si>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</si>
  <si>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</si>
  <si>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</si>
  <si>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</si>
  <si>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</si>
  <si>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</si>
  <si>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</si>
  <si>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</si>
  <si>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</si>
  <si>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</si>
  <si>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</si>
  <si>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</si>
  <si>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</si>
  <si>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</si>
  <si>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</si>
  <si>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</si>
  <si>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</si>
  <si>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</si>
  <si>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</si>
  <si>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</si>
  <si>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</si>
  <si>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</si>
  <si>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</si>
  <si>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</si>
  <si>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</si>
  <si>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</si>
  <si>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</si>
  <si>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</si>
  <si>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</si>
  <si>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</si>
  <si>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</si>
  <si>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</si>
  <si>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</si>
  <si>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</si>
  <si>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</si>
  <si>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</si>
  <si>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</si>
  <si>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</si>
  <si>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</si>
  <si>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</si>
  <si>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</si>
  <si>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</si>
  <si>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</si>
  <si>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</si>
  <si>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</si>
  <si>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</si>
  <si>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</si>
  <si>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</si>
  <si>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</si>
  <si>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</si>
  <si>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</si>
  <si>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</si>
  <si>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</si>
  <si>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</si>
  <si>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</si>
  <si>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</si>
  <si>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</si>
  <si>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</si>
  <si>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</si>
  <si>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</si>
  <si>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</si>
  <si>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</si>
  <si>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</si>
  <si>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</si>
  <si>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</si>
  <si>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</si>
  <si>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</si>
  <si>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</si>
  <si>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</si>
  <si>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</si>
  <si>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</si>
  <si>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</si>
  <si>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</si>
  <si>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</si>
  <si>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</si>
  <si>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</si>
  <si>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</si>
  <si>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</si>
  <si>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</si>
  <si>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</si>
  <si>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</si>
  <si>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</si>
  <si>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</si>
  <si>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</si>
  <si>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</si>
  <si>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</si>
  <si>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</si>
  <si>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</si>
  <si>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</si>
  <si>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</si>
  <si>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</si>
  <si>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</si>
  <si>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</si>
  <si>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</si>
  <si>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</si>
  <si>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</si>
  <si>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</si>
  <si>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</si>
  <si>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</si>
  <si>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</si>
  <si>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</si>
  <si>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</si>
  <si>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</si>
  <si>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</si>
  <si>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</si>
  <si>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</si>
  <si>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</si>
  <si>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</si>
  <si>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</si>
  <si>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</si>
  <si>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</si>
  <si>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</si>
  <si>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</si>
  <si>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</si>
  <si>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</si>
  <si>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</si>
  <si>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</si>
  <si>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</si>
  <si>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</si>
  <si>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</si>
  <si>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</si>
  <si>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</si>
  <si>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</si>
  <si>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</si>
  <si>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</si>
  <si>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</si>
  <si>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</si>
  <si>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</si>
  <si>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</si>
  <si>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</si>
  <si>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</si>
  <si>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</si>
  <si>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</si>
  <si>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</si>
  <si>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</si>
  <si>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</si>
  <si>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</si>
  <si>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</si>
  <si>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</si>
  <si>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</si>
  <si>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</si>
  <si>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</si>
  <si>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</si>
  <si>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</si>
  <si>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</si>
  <si>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</si>
  <si>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</si>
  <si>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</si>
  <si>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</si>
  <si>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</si>
  <si>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</si>
  <si>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</si>
  <si>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</si>
  <si>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</si>
  <si>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</si>
  <si>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</si>
  <si>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</si>
  <si>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</si>
  <si>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</si>
  <si>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</si>
  <si>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</si>
  <si>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</si>
  <si>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</si>
  <si>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</si>
  <si>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</si>
  <si>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</si>
  <si>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</si>
  <si>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</si>
  <si>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</si>
  <si>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</si>
  <si>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</si>
  <si>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</si>
  <si>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</si>
  <si>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</si>
  <si>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</si>
  <si>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</si>
  <si>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</si>
  <si>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</si>
  <si>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</si>
  <si>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</si>
  <si>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</si>
  <si>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</si>
  <si>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</si>
  <si>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</si>
  <si>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</si>
  <si>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</si>
  <si>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</si>
  <si>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</si>
  <si>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</si>
  <si>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</si>
  <si>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</si>
  <si>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</si>
  <si>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</si>
  <si>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</si>
  <si>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</si>
  <si>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</si>
  <si>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</si>
  <si>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</si>
  <si>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</si>
  <si>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</si>
  <si>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</si>
  <si>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</si>
  <si>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</si>
  <si>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</si>
  <si>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</si>
  <si>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</si>
  <si>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</si>
  <si>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</si>
  <si>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</si>
  <si>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</si>
  <si>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</si>
  <si>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</si>
  <si>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</si>
  <si>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</si>
  <si>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</si>
  <si>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</si>
  <si>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</si>
  <si>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</si>
  <si>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</si>
  <si>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</si>
  <si>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</si>
  <si>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</si>
  <si>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</si>
  <si>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</si>
  <si>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</si>
  <si>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</si>
  <si>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</si>
  <si>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</si>
  <si>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</si>
  <si>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</si>
  <si>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</si>
  <si>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</si>
  <si>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</si>
  <si>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</si>
  <si>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</si>
  <si>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</si>
  <si>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</si>
  <si>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</si>
  <si>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</si>
  <si>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</si>
  <si>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</si>
  <si>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</si>
  <si>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</si>
  <si>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</si>
  <si>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</si>
  <si>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</si>
  <si>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</si>
  <si>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</si>
  <si>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</si>
  <si>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</si>
  <si>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</si>
  <si>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</si>
  <si>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</si>
  <si>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</si>
  <si>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</si>
  <si>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</si>
  <si>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</si>
  <si>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</si>
  <si>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</si>
  <si>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</si>
  <si>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</si>
  <si>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</si>
  <si>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</si>
  <si>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</si>
  <si>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</si>
  <si>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</si>
  <si>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</si>
  <si>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</si>
  <si>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</si>
  <si>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</si>
  <si>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</si>
  <si>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</si>
  <si>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</si>
  <si>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</si>
  <si>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</si>
  <si>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</si>
  <si>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</si>
  <si>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</si>
  <si>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</si>
  <si>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</si>
  <si>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</si>
  <si>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</si>
  <si>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</si>
  <si>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</si>
  <si>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</si>
  <si>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</si>
  <si>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</si>
  <si>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</si>
  <si>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</si>
  <si>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</si>
  <si>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</si>
  <si>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</si>
  <si>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</si>
  <si>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</si>
  <si>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</si>
  <si>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</si>
  <si>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</si>
  <si>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</si>
  <si>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</si>
  <si>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</si>
  <si>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</si>
  <si>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</si>
  <si>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</si>
  <si>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</si>
  <si>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</si>
  <si>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</si>
  <si>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</si>
  <si>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</si>
  <si>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</si>
  <si>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</si>
  <si>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</si>
  <si>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</si>
  <si>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</si>
  <si>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</si>
  <si>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</si>
  <si>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</si>
  <si>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</si>
  <si>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</si>
  <si>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</si>
  <si>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</si>
  <si>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</si>
  <si>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</si>
  <si>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</si>
  <si>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</si>
  <si>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</si>
  <si>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</si>
  <si>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</si>
  <si>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</si>
  <si>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</si>
  <si>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</si>
  <si>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</si>
  <si>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</si>
  <si>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</si>
  <si>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</si>
  <si>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</si>
  <si>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</si>
  <si>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</si>
  <si>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</si>
  <si>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</si>
  <si>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</si>
  <si>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</si>
  <si>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</si>
  <si>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</si>
  <si>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</si>
  <si>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</si>
  <si>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</si>
  <si>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</si>
  <si>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</si>
  <si>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</si>
  <si>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</si>
  <si>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</si>
  <si>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</si>
  <si>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</si>
  <si>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</si>
  <si>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</si>
  <si>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</si>
  <si>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</si>
  <si>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</si>
  <si>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</si>
  <si>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</si>
  <si>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</si>
  <si>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</si>
  <si>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</si>
  <si>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</si>
  <si>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</si>
  <si>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</si>
  <si>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</si>
  <si>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</si>
  <si>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</si>
  <si>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</si>
  <si>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</si>
  <si>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</si>
  <si>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</si>
  <si>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</si>
  <si>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</si>
  <si>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</si>
  <si>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</si>
  <si>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</si>
  <si>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</si>
  <si>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</si>
  <si>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</si>
  <si>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</si>
  <si>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</si>
  <si>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</si>
  <si>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</si>
  <si>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</si>
  <si>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</si>
  <si>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</si>
  <si>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</si>
  <si>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</si>
  <si>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</si>
  <si>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</si>
  <si>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</si>
  <si>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</si>
  <si>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</si>
  <si>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</si>
  <si>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</si>
  <si>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</si>
  <si>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</si>
  <si>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</si>
  <si>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</si>
  <si>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</si>
  <si>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</si>
  <si>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</si>
  <si>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</si>
  <si>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</si>
  <si>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</si>
  <si>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</si>
  <si>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</si>
  <si>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</si>
  <si>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</si>
  <si>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</si>
  <si>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</si>
  <si>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</si>
  <si>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</si>
  <si>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</si>
  <si>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</si>
  <si>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</si>
  <si>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</si>
  <si>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</si>
  <si>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</si>
  <si>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</si>
  <si>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</si>
  <si>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</si>
  <si>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</si>
  <si>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</si>
  <si>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</si>
  <si>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</si>
  <si>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</si>
  <si>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</si>
  <si>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</si>
  <si>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</si>
  <si>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</si>
  <si>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</si>
  <si>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</si>
  <si>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</si>
  <si>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</si>
  <si>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</si>
  <si>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</si>
  <si>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</si>
  <si>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</si>
  <si>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</si>
  <si>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</si>
  <si>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</si>
  <si>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</si>
  <si>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</si>
  <si>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</si>
  <si>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</si>
  <si>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</si>
  <si>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</si>
  <si>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</si>
  <si>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</si>
  <si>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</si>
  <si>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</si>
  <si>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</si>
  <si>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</si>
  <si>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</si>
  <si>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</si>
  <si>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</si>
  <si>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</si>
  <si>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</si>
  <si>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</si>
  <si>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</si>
  <si>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</si>
  <si>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</si>
  <si>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</si>
  <si>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</si>
  <si>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</si>
  <si>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</si>
  <si>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</si>
  <si>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</si>
  <si>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</si>
  <si>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</si>
  <si>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</si>
  <si>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</si>
  <si>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</si>
  <si>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</si>
  <si>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</si>
  <si>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</si>
  <si>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</si>
  <si>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</si>
  <si>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</si>
  <si>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</si>
  <si>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</si>
  <si>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</si>
  <si>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</si>
  <si>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</si>
  <si>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</si>
  <si>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</si>
  <si>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</si>
  <si>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</si>
  <si>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</si>
  <si>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</si>
  <si>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</si>
  <si>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</si>
  <si>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</si>
  <si>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</si>
  <si>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</si>
  <si>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</si>
  <si>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</si>
  <si>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</si>
  <si>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</si>
  <si>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</si>
  <si>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</si>
  <si>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</si>
  <si>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</si>
  <si>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</si>
  <si>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</si>
  <si>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</si>
  <si>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</si>
  <si>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</si>
  <si>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</si>
  <si>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</si>
  <si>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</si>
  <si>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</si>
  <si>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</si>
  <si>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</si>
  <si>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</si>
  <si>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</si>
  <si>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</si>
  <si>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</si>
  <si>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</si>
  <si>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</si>
  <si>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</si>
  <si>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</si>
  <si>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</si>
  <si>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</si>
  <si>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</si>
  <si>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</si>
  <si>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</si>
  <si>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</si>
  <si>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</si>
  <si>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</si>
  <si>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</si>
  <si>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</si>
  <si>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</si>
  <si>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</si>
  <si>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</si>
  <si>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</si>
  <si>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</si>
  <si>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</si>
  <si>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</si>
  <si>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</si>
  <si>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</si>
  <si>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</si>
  <si>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</si>
  <si>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</si>
  <si>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</si>
  <si>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</si>
  <si>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</si>
  <si>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</si>
  <si>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</si>
  <si>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</si>
  <si>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</si>
  <si>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</si>
  <si>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</si>
  <si>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</si>
  <si>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</si>
  <si>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</si>
  <si>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</si>
  <si>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</si>
  <si>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</si>
  <si>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</si>
  <si>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</si>
  <si>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</si>
  <si>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</si>
  <si>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</si>
  <si>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</si>
  <si>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</si>
  <si>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</si>
  <si>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</si>
  <si>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</si>
  <si>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</si>
  <si>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</si>
  <si>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</si>
  <si>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</si>
  <si>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</si>
  <si>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</si>
  <si>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</si>
  <si>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</si>
  <si>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</si>
  <si>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</si>
  <si>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</si>
  <si>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</si>
  <si>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</si>
  <si>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</si>
  <si>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</si>
  <si>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</si>
  <si>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</si>
  <si>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</si>
  <si>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</si>
  <si>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</si>
  <si>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</si>
  <si>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</si>
  <si>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</si>
  <si>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</si>
  <si>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</si>
  <si>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</si>
  <si>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</si>
  <si>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</si>
  <si>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</si>
  <si>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</si>
  <si>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</si>
  <si>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</si>
  <si>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</si>
  <si>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</si>
  <si>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</si>
  <si>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</si>
  <si>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</si>
  <si>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</si>
  <si>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</si>
  <si>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</si>
  <si>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</si>
  <si>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</si>
  <si>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</si>
  <si>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</si>
  <si>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</si>
  <si>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</si>
  <si>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</si>
  <si>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</si>
  <si>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</si>
  <si>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</si>
  <si>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</si>
  <si>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</si>
  <si>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</si>
  <si>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</si>
  <si>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</si>
  <si>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</si>
  <si>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</si>
  <si>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</si>
  <si>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</si>
  <si>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</si>
  <si>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</si>
  <si>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</si>
  <si>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</si>
  <si>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</si>
  <si>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</si>
  <si>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</si>
  <si>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</si>
  <si>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</si>
  <si>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</si>
  <si>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</si>
  <si>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</si>
  <si>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</si>
  <si>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</si>
  <si>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</si>
  <si>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</si>
  <si>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</si>
  <si>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</si>
  <si>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</si>
  <si>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</si>
  <si>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</si>
  <si>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</si>
  <si>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</si>
  <si>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</si>
  <si>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</si>
  <si>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</si>
  <si>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</si>
  <si>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</si>
  <si>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</si>
  <si>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</si>
  <si>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</si>
  <si>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</si>
  <si>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</si>
  <si>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</si>
  <si>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</si>
  <si>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</si>
  <si>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</si>
  <si>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</si>
  <si>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</si>
  <si>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</si>
  <si>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</si>
  <si>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</si>
  <si>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</si>
  <si>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</si>
  <si>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</si>
  <si>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</si>
  <si>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</si>
  <si>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</si>
  <si>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</si>
  <si>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</si>
  <si>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</si>
  <si>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</si>
  <si>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</si>
  <si>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</si>
  <si>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</si>
  <si>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</si>
  <si>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</si>
  <si>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</si>
  <si>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</si>
  <si>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</si>
  <si>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</si>
  <si>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</si>
  <si>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</si>
  <si>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</si>
  <si>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</si>
  <si>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</si>
  <si>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</si>
  <si>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</si>
  <si>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</si>
  <si>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</si>
  <si>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</si>
  <si>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</si>
  <si>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</si>
  <si>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</si>
  <si>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</si>
  <si>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</si>
  <si>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</si>
  <si>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</si>
  <si>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</si>
  <si>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</si>
  <si>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</si>
  <si>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</si>
  <si>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</si>
  <si>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</si>
  <si>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</si>
  <si>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</si>
  <si>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</si>
  <si>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</si>
  <si>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</si>
  <si>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</si>
  <si>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</si>
  <si>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</si>
  <si>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</si>
  <si>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</si>
  <si>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</si>
  <si>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</si>
  <si>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</si>
  <si>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</si>
  <si>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</si>
  <si>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</si>
  <si>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</si>
  <si>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</si>
  <si>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</si>
  <si>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</si>
  <si>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</si>
  <si>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</si>
  <si>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</si>
  <si>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</si>
  <si>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</si>
  <si>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</si>
  <si>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</si>
  <si>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</si>
  <si>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</si>
  <si>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</si>
  <si>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</si>
  <si>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</si>
  <si>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</si>
  <si>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</si>
  <si>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</si>
  <si>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</si>
  <si>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</si>
  <si>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</si>
  <si>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</si>
  <si>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</si>
  <si>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</si>
  <si>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</si>
  <si>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</si>
  <si>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</si>
  <si>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</si>
  <si>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</si>
  <si>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</si>
  <si>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</si>
  <si>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</si>
  <si>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</si>
  <si>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</si>
  <si>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</si>
  <si>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</si>
  <si>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</si>
  <si>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</si>
  <si>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</si>
  <si>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</si>
  <si>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</si>
  <si>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</si>
  <si>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</si>
  <si>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</si>
  <si>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</si>
  <si>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</si>
  <si>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</si>
  <si>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</si>
  <si>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</si>
  <si>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</si>
  <si>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</si>
  <si>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</si>
  <si>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</si>
  <si>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</si>
  <si>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</si>
  <si>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</si>
  <si>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</si>
  <si>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</si>
  <si>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</si>
  <si>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</si>
  <si>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</si>
  <si>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</si>
  <si>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</si>
  <si>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</si>
  <si>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</si>
  <si>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</si>
  <si>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</si>
  <si>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</si>
  <si>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</si>
  <si>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</si>
  <si>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</si>
  <si>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</si>
  <si>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</si>
  <si>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</si>
  <si>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</si>
  <si>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</si>
  <si>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</si>
  <si>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</si>
  <si>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</si>
  <si>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</si>
  <si>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</si>
  <si>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</si>
  <si>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</si>
  <si>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</si>
  <si>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</si>
  <si>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</si>
  <si>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</si>
  <si>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</si>
  <si>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</si>
  <si>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</si>
  <si>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</si>
  <si>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</si>
  <si>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</si>
  <si>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</si>
  <si>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</si>
  <si>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</si>
  <si>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</si>
  <si>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</si>
  <si>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</si>
  <si>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</si>
  <si>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</si>
  <si>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</si>
  <si>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</si>
  <si>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</si>
  <si>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</si>
  <si>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</si>
  <si>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</si>
  <si>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</si>
  <si>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</si>
  <si>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</si>
  <si>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</si>
  <si>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</si>
  <si>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</si>
  <si>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</si>
  <si>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</si>
  <si>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</si>
  <si>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</si>
  <si>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</si>
  <si>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</si>
  <si>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</si>
  <si>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</si>
  <si>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</si>
  <si>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</si>
  <si>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</si>
  <si>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</si>
  <si>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</si>
  <si>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</si>
  <si>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</si>
  <si>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</si>
  <si>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</si>
  <si>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</si>
  <si>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</si>
  <si>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</si>
  <si>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</si>
  <si>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</si>
  <si>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</si>
  <si>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</si>
  <si>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</si>
  <si>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</si>
  <si>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</si>
  <si>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</si>
  <si>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</si>
  <si>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</si>
  <si>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</si>
  <si>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</si>
  <si>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</si>
  <si>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</si>
  <si>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</si>
  <si>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</si>
  <si>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</si>
  <si>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</si>
  <si>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</si>
  <si>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</si>
  <si>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</si>
  <si>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</si>
  <si>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</si>
  <si>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</si>
  <si>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</si>
  <si>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</si>
  <si>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</si>
  <si>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</si>
  <si>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</si>
  <si>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</si>
  <si>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</si>
  <si>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</si>
  <si>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</si>
  <si>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</si>
  <si>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</si>
  <si>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</si>
  <si>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</si>
  <si>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</si>
  <si>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</si>
  <si>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</si>
  <si>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</si>
  <si>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</si>
  <si>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</si>
  <si>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</si>
  <si>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</si>
  <si>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</si>
  <si>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</si>
  <si>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</si>
  <si>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</si>
  <si>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</si>
  <si>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</si>
  <si>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</si>
  <si>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</si>
  <si>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</si>
  <si>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</si>
  <si>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</si>
  <si>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</si>
  <si>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</si>
  <si>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</si>
  <si>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</si>
  <si>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</si>
  <si>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</si>
  <si>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</si>
  <si>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</si>
  <si>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</si>
  <si>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</si>
  <si>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</si>
  <si>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</si>
  <si>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</si>
  <si>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</si>
  <si>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</si>
  <si>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</si>
  <si>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</si>
  <si>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</si>
  <si>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</si>
  <si>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</si>
  <si>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</si>
  <si>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</si>
  <si>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</si>
  <si>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</si>
  <si>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</si>
  <si>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</si>
  <si>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</si>
  <si>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</si>
  <si>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</si>
  <si>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</si>
  <si>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</si>
  <si>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</si>
  <si>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</si>
  <si>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</si>
  <si>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</si>
  <si>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</si>
  <si>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</si>
  <si>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</si>
  <si>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</si>
  <si>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</si>
  <si>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</si>
  <si>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</si>
  <si>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</si>
  <si>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</si>
  <si>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</si>
  <si>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</si>
  <si>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</si>
  <si>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</si>
  <si>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</si>
  <si>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</si>
  <si>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</si>
  <si>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</si>
  <si>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</si>
  <si>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</si>
  <si>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</si>
  <si>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</si>
  <si>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</si>
  <si>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</si>
  <si>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</si>
  <si>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</si>
  <si>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</si>
  <si>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</si>
  <si>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</si>
  <si>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</si>
  <si>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</si>
  <si>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</si>
  <si>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</si>
  <si>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</si>
  <si>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</si>
  <si>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</si>
  <si>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</si>
  <si>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</si>
  <si>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</si>
  <si>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</si>
  <si>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</si>
  <si>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</si>
  <si>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</si>
  <si>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</si>
  <si>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</si>
  <si>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</si>
  <si>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</si>
  <si>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</si>
  <si>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</si>
  <si>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</si>
  <si>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</si>
  <si>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</si>
  <si>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</si>
  <si>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</si>
  <si>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</si>
  <si>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</si>
  <si>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</si>
  <si>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</si>
  <si>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</si>
  <si>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</si>
  <si>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</si>
  <si>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</si>
  <si>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</si>
  <si>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</si>
  <si>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</si>
  <si>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</si>
  <si>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</si>
  <si>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</si>
  <si>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</si>
  <si>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</si>
  <si>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</si>
  <si>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</si>
  <si>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</si>
  <si>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</si>
  <si>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</si>
  <si>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</si>
  <si>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</si>
  <si>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</si>
  <si>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</si>
  <si>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</si>
  <si>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</si>
  <si>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</si>
  <si>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</si>
  <si>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</si>
  <si>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</si>
  <si>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</si>
  <si>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</si>
  <si>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</si>
  <si>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</si>
  <si>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</si>
  <si>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</si>
  <si>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</si>
  <si>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</si>
  <si>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</si>
  <si>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</si>
  <si>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</si>
  <si>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</si>
  <si>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</si>
  <si>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</si>
  <si>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</si>
  <si>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</si>
  <si>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</si>
  <si>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</si>
  <si>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</si>
  <si>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</si>
  <si>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</si>
  <si>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</si>
  <si>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</si>
  <si>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</si>
  <si>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</si>
  <si>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</si>
  <si>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</si>
  <si>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</si>
  <si>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</si>
  <si>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</si>
  <si>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</si>
  <si>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</si>
  <si>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</si>
  <si>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</si>
  <si>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</si>
  <si>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</si>
  <si>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</si>
  <si>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</si>
  <si>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</si>
  <si>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</si>
  <si>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</si>
  <si>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</si>
  <si>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</si>
  <si>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</si>
  <si>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</si>
  <si>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</si>
  <si>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</si>
  <si>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</si>
  <si>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</si>
  <si>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</si>
  <si>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</si>
  <si>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</si>
  <si>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</si>
  <si>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</si>
  <si>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</si>
  <si>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</si>
  <si>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</si>
  <si>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</si>
  <si>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</si>
  <si>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</si>
  <si>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</si>
  <si>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</si>
  <si>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</si>
  <si>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</si>
  <si>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</si>
  <si>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</si>
  <si>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</si>
  <si>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</si>
  <si>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</si>
  <si>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</si>
  <si>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</si>
  <si>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</si>
  <si>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</si>
  <si>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</si>
  <si>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</si>
  <si>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</si>
  <si>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</si>
  <si>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</si>
  <si>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</si>
  <si>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</si>
  <si>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</si>
  <si>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</si>
  <si>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</si>
  <si>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</si>
  <si>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</si>
  <si>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</si>
  <si>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</si>
  <si>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</si>
  <si>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</si>
  <si>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</si>
  <si>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</si>
  <si>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</si>
  <si>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</si>
  <si>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</si>
  <si>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</si>
  <si>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</si>
  <si>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</si>
  <si>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</si>
  <si>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</si>
  <si>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</si>
  <si>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</si>
  <si>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</si>
  <si>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</si>
  <si>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</si>
  <si>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</si>
  <si>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</si>
  <si>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</si>
  <si>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</si>
  <si>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</si>
  <si>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</si>
  <si>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</si>
  <si>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</si>
  <si>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</si>
  <si>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</si>
  <si>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</si>
  <si>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</si>
  <si>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</si>
  <si>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</si>
  <si>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</si>
  <si>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</si>
  <si>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</si>
  <si>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</si>
  <si>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</si>
  <si>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</si>
  <si>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</si>
  <si>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</si>
  <si>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</si>
  <si>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</si>
  <si>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</si>
  <si>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</si>
  <si>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</si>
  <si>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</si>
  <si>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</si>
  <si>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</si>
  <si>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</si>
  <si>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</si>
  <si>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</si>
  <si>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</si>
  <si>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</si>
  <si>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</si>
  <si>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</si>
  <si>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</si>
  <si>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</si>
  <si>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</si>
  <si>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</si>
  <si>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</si>
  <si>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</si>
  <si>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</si>
  <si>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</si>
  <si>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</si>
  <si>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</si>
  <si>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</si>
  <si>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</si>
  <si>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</si>
  <si>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</si>
  <si>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</si>
  <si>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</si>
  <si>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</si>
  <si>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</si>
  <si>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</si>
  <si>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</si>
  <si>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</si>
  <si>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</si>
  <si>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</si>
  <si>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</si>
  <si>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</si>
  <si>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</si>
  <si>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</si>
  <si>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</si>
  <si>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</si>
  <si>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</si>
  <si>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</si>
  <si>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</si>
  <si>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</si>
  <si>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</si>
  <si>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</si>
  <si>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</si>
  <si>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</si>
  <si>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</si>
  <si>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</si>
  <si>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</si>
  <si>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</si>
  <si>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</si>
  <si>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</si>
  <si>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</si>
  <si>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</si>
  <si>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</si>
  <si>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</si>
  <si>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</si>
  <si>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</si>
  <si>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</si>
  <si>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</si>
  <si>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</si>
  <si>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</si>
  <si>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</si>
  <si>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</si>
  <si>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</si>
  <si>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</si>
  <si>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</si>
  <si>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</si>
  <si>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</si>
  <si>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</si>
  <si>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</si>
  <si>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</si>
  <si>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</si>
  <si>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</si>
  <si>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</si>
  <si>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</si>
  <si>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</si>
  <si>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</si>
  <si>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</si>
  <si>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</si>
  <si>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</si>
  <si>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</si>
  <si>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</si>
  <si>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</si>
  <si>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</si>
  <si>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</si>
  <si>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</si>
  <si>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</si>
  <si>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</si>
  <si>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</si>
  <si>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</si>
  <si>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</si>
  <si>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</si>
  <si>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</si>
  <si>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</si>
  <si>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</si>
  <si>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</si>
  <si>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</si>
  <si>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</si>
  <si>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</si>
  <si>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</si>
  <si>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</si>
  <si>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</si>
  <si>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</si>
  <si>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</si>
  <si>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</si>
  <si>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</si>
  <si>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</si>
  <si>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</si>
  <si>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</si>
  <si>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</si>
  <si>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</si>
  <si>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</si>
  <si>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</si>
  <si>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</si>
  <si>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</si>
  <si>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</si>
  <si>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</si>
  <si>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</si>
  <si>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</si>
  <si>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</si>
  <si>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</si>
  <si>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</si>
  <si>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</si>
  <si>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</si>
  <si>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</si>
  <si>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</si>
  <si>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</si>
  <si>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</si>
  <si>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</si>
  <si>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</si>
  <si>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</si>
  <si>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</si>
  <si>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</si>
  <si>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</si>
  <si>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</si>
  <si>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</si>
  <si>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</si>
  <si>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</si>
  <si>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</si>
  <si>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</si>
  <si>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</si>
  <si>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</si>
  <si>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</si>
  <si>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</si>
  <si>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</si>
  <si>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</si>
  <si>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</si>
  <si>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</si>
  <si>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</si>
  <si>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</si>
  <si>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</si>
  <si>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</si>
  <si>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</si>
  <si>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</si>
  <si>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</si>
  <si>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</si>
  <si>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</si>
  <si>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</si>
  <si>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</si>
  <si>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</si>
  <si>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</si>
  <si>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</si>
  <si>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</si>
  <si>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</si>
  <si>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</si>
  <si>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</si>
  <si>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</si>
  <si>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</si>
  <si>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</si>
  <si>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</si>
  <si>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</si>
  <si>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</si>
  <si>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</si>
  <si>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</si>
  <si>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</si>
  <si>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</si>
  <si>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</si>
  <si>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</si>
  <si>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</si>
  <si>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</si>
  <si>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</si>
  <si>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</si>
  <si>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</si>
  <si>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</si>
  <si>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</si>
  <si>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</si>
  <si>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</si>
  <si>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</si>
  <si>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</si>
  <si>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</si>
  <si>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</si>
  <si>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</si>
  <si>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</si>
  <si>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</si>
  <si>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</si>
  <si>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</si>
  <si>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</si>
  <si>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</si>
  <si>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</si>
  <si>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</si>
  <si>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</si>
  <si>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</si>
  <si>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</si>
  <si>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</si>
  <si>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</si>
  <si>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</si>
  <si>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</si>
  <si>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</si>
  <si>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</si>
  <si>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</si>
  <si>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</si>
  <si>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</si>
  <si>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</si>
  <si>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</si>
  <si>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</si>
  <si>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</si>
  <si>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</si>
  <si>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</si>
  <si>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</si>
  <si>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</si>
  <si>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</si>
  <si>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</si>
  <si>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</si>
  <si>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</si>
  <si>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</si>
  <si>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</si>
  <si>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</si>
  <si>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</si>
  <si>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</si>
  <si>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</si>
  <si>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</si>
  <si>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</si>
  <si>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</si>
  <si>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</si>
  <si>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</si>
  <si>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</si>
  <si>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</si>
  <si>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</si>
  <si>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</si>
  <si>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</si>
  <si>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</si>
  <si>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</si>
  <si>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</si>
  <si>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</si>
  <si>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</si>
  <si>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</si>
  <si>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</si>
  <si>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</si>
  <si>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</si>
  <si>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</si>
  <si>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</si>
  <si>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</si>
  <si>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</si>
  <si>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</si>
  <si>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</si>
  <si>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</si>
  <si>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</si>
  <si>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</si>
  <si>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</si>
  <si>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</si>
  <si>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</si>
  <si>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</si>
  <si>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</si>
  <si>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</si>
  <si>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</si>
  <si>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</si>
  <si>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</si>
  <si>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</si>
  <si>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</si>
  <si>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</si>
  <si>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</si>
  <si>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</si>
  <si>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</si>
  <si>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</si>
  <si>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</si>
  <si>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</si>
  <si>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</si>
  <si>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</si>
  <si>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</si>
  <si>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</si>
  <si>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</si>
  <si>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</si>
  <si>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</si>
  <si>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</si>
  <si>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</si>
  <si>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</si>
  <si>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</si>
  <si>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</si>
  <si>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</si>
  <si>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</si>
  <si>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</si>
  <si>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</si>
  <si>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</si>
  <si>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</si>
  <si>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</si>
  <si>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</si>
  <si>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</si>
  <si>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</si>
  <si>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</si>
  <si>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</si>
  <si>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</si>
  <si>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</si>
  <si>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</si>
  <si>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</si>
  <si>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</si>
  <si>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</si>
  <si>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</si>
  <si>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</si>
  <si>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</si>
  <si>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</si>
  <si>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</si>
  <si>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</si>
  <si>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</si>
  <si>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</si>
  <si>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</si>
  <si>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</si>
  <si>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</si>
  <si>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</si>
  <si>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</si>
  <si>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</si>
  <si>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</si>
  <si>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</si>
  <si>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</si>
  <si>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</si>
  <si>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</si>
  <si>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</si>
  <si>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</si>
  <si>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</si>
  <si>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</si>
  <si>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</si>
  <si>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</si>
  <si>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</si>
  <si>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</si>
  <si>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</si>
  <si>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</si>
  <si>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</si>
  <si>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</si>
  <si>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</si>
  <si>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</si>
  <si>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</si>
  <si>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</si>
  <si>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</si>
  <si>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</si>
  <si>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</si>
  <si>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</si>
  <si>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</si>
  <si>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</si>
  <si>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</si>
  <si>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</si>
  <si>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</si>
  <si>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</si>
  <si>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</si>
  <si>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</si>
  <si>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</si>
  <si>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</si>
  <si>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</si>
  <si>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</si>
  <si>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</si>
  <si>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</si>
  <si>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</si>
  <si>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</si>
  <si>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</si>
  <si>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</si>
  <si>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</si>
  <si>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</si>
  <si>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</si>
  <si>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</si>
  <si>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</si>
  <si>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</si>
  <si>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</si>
  <si>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</si>
  <si>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</si>
  <si>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</si>
  <si>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</si>
  <si>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</si>
  <si>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</si>
  <si>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</si>
  <si>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</si>
  <si>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</si>
  <si>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</si>
  <si>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</si>
  <si>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</si>
  <si>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</si>
  <si>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</si>
  <si>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</si>
  <si>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</si>
  <si>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</si>
  <si>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</si>
  <si>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</si>
  <si>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</si>
  <si>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</si>
  <si>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</si>
  <si>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</si>
  <si>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</si>
  <si>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</si>
  <si>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</si>
  <si>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</si>
  <si>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</si>
  <si>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</si>
  <si>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</si>
  <si>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</si>
  <si>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</si>
  <si>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</si>
  <si>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</si>
  <si>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</si>
  <si>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</si>
  <si>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</si>
  <si>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</si>
  <si>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</si>
  <si>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</si>
  <si>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</si>
  <si>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</si>
  <si>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</si>
  <si>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</si>
  <si>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</si>
  <si>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</si>
  <si>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</si>
  <si>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</si>
  <si>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</si>
  <si>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</si>
  <si>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</si>
  <si>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</si>
  <si>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</si>
  <si>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</si>
  <si>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</si>
  <si>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</si>
  <si>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</si>
  <si>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</si>
  <si>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</si>
  <si>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</si>
  <si>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</si>
  <si>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</si>
  <si>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</si>
  <si>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</si>
  <si>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</si>
  <si>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</si>
  <si>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</si>
  <si>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</si>
  <si>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</si>
  <si>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</si>
  <si>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</si>
  <si>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</si>
  <si>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</si>
  <si>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</si>
  <si>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</si>
  <si>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</si>
  <si>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</si>
  <si>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</si>
  <si>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</si>
  <si>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</si>
  <si>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</si>
  <si>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</si>
  <si>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</si>
  <si>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</si>
  <si>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</si>
  <si>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</si>
  <si>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</si>
  <si>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</si>
  <si>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</si>
  <si>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</si>
  <si>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</si>
  <si>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</si>
  <si>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</si>
  <si>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</si>
  <si>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</si>
  <si>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</si>
  <si>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</si>
  <si>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</si>
  <si>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</si>
  <si>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</si>
  <si>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</si>
  <si>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</si>
  <si>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</si>
  <si>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</si>
  <si>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</si>
  <si>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</si>
  <si>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</si>
  <si>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</si>
  <si>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</si>
  <si>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</si>
  <si>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</si>
  <si>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</si>
  <si>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</si>
  <si>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</si>
  <si>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</si>
  <si>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</si>
  <si>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</si>
  <si>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</si>
  <si>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</si>
  <si>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</si>
  <si>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</si>
  <si>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</si>
  <si>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</si>
  <si>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</si>
  <si>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</si>
  <si>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</si>
  <si>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</si>
  <si>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</si>
  <si>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</si>
  <si>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</si>
  <si>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</si>
  <si>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</si>
  <si>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</si>
  <si>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</si>
  <si>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</si>
  <si>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</si>
  <si>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</si>
  <si>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</si>
  <si>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</si>
  <si>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</si>
  <si>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</si>
  <si>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</si>
  <si>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</si>
  <si>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</si>
  <si>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</si>
  <si>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</si>
  <si>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</si>
  <si>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</si>
  <si>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</si>
  <si>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</si>
  <si>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</si>
  <si>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</si>
  <si>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</si>
  <si>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</si>
  <si>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</si>
  <si>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</si>
  <si>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</si>
  <si>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</si>
  <si>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</si>
  <si>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</si>
  <si>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</si>
  <si>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</si>
  <si>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</si>
  <si>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</si>
  <si>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</si>
  <si>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</si>
  <si>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</si>
  <si>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</si>
  <si>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</si>
  <si>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</si>
  <si>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</si>
  <si>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</si>
  <si>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</si>
  <si>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</si>
  <si>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</si>
  <si>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</si>
  <si>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</si>
  <si>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</si>
  <si>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</si>
  <si>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</si>
  <si>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</si>
  <si>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</si>
  <si>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</si>
  <si>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</si>
  <si>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</si>
  <si>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</si>
  <si>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</si>
  <si>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</si>
  <si>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</si>
  <si>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</si>
  <si>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</si>
  <si>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</si>
  <si>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</si>
  <si>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</si>
  <si>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</si>
  <si>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</si>
  <si>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</si>
  <si>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</si>
  <si>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</si>
  <si>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</si>
  <si>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</si>
  <si>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</si>
  <si>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</si>
  <si>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</si>
  <si>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</si>
  <si>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</si>
  <si>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</si>
  <si>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</si>
  <si>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</si>
  <si>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</si>
  <si>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</si>
  <si>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</si>
  <si>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</si>
  <si>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</si>
  <si>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</si>
  <si>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</si>
  <si>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</si>
  <si>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</si>
  <si>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</si>
  <si>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</si>
  <si>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</si>
  <si>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</si>
  <si>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</si>
  <si>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</si>
  <si>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</si>
  <si>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</si>
  <si>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</si>
  <si>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</si>
  <si>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</si>
  <si>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</si>
  <si>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</si>
  <si>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</si>
  <si>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</si>
  <si>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</si>
  <si>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</si>
  <si>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</si>
  <si>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</si>
  <si>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</si>
  <si>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</si>
  <si>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</si>
  <si>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</si>
  <si>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</si>
  <si>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</si>
  <si>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</si>
  <si>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</si>
  <si>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</si>
  <si>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</si>
  <si>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</si>
  <si>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</si>
  <si>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</si>
  <si>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</si>
  <si>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</si>
  <si>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</si>
  <si>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</si>
  <si>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</si>
  <si>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</si>
  <si>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</si>
  <si>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</si>
  <si>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</si>
  <si>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</si>
  <si>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</si>
  <si>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</si>
  <si>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</si>
  <si>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</si>
  <si>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</si>
  <si>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</si>
  <si>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</si>
  <si>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</si>
  <si>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</si>
  <si>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</si>
  <si>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</si>
  <si>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</si>
  <si>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</si>
  <si>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</si>
  <si>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</si>
  <si>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</si>
  <si>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</si>
  <si>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</si>
  <si>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</si>
  <si>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</si>
  <si>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</si>
  <si>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</si>
  <si>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</si>
  <si>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</si>
  <si>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</si>
  <si>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</si>
  <si>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</si>
  <si>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</si>
  <si>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</si>
  <si>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</si>
  <si>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</si>
  <si>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</si>
  <si>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</si>
  <si>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</si>
  <si>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</si>
  <si>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</si>
  <si>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</si>
  <si>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</si>
  <si>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</si>
  <si>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</si>
  <si>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</si>
  <si>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</si>
  <si>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</si>
  <si>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</si>
  <si>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</si>
  <si>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</si>
  <si>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</si>
  <si>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</si>
  <si>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</si>
  <si>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</si>
  <si>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</si>
  <si>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</si>
  <si>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</si>
  <si>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</si>
  <si>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</si>
  <si>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</si>
  <si>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</si>
  <si>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</si>
  <si>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</si>
  <si>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</si>
  <si>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</si>
  <si>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</si>
  <si>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</si>
  <si>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</si>
  <si>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</si>
  <si>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</si>
  <si>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</si>
  <si>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</si>
  <si>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</si>
  <si>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</si>
  <si>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</si>
  <si>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</si>
  <si>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</si>
  <si>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</si>
  <si>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</si>
  <si>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</si>
  <si>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</si>
  <si>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</si>
  <si>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</si>
  <si>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</si>
  <si>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</si>
  <si>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</si>
  <si>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</si>
  <si>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</si>
  <si>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</si>
  <si>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</si>
  <si>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</si>
  <si>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</si>
  <si>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</si>
  <si>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</si>
  <si>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</si>
  <si>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</si>
  <si>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</si>
  <si>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</si>
  <si>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</si>
  <si>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</si>
  <si>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</si>
  <si>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</si>
  <si>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</si>
  <si>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</si>
  <si>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</si>
  <si>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</si>
  <si>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</si>
  <si>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</si>
  <si>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</si>
  <si>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</si>
  <si>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</si>
  <si>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</si>
  <si>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</si>
  <si>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</si>
  <si>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</si>
  <si>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</si>
  <si>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</si>
  <si>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</si>
  <si>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</si>
  <si>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</si>
  <si>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</si>
  <si>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</si>
  <si>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</si>
  <si>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</si>
  <si>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</si>
  <si>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</si>
  <si>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</si>
  <si>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</si>
  <si>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</si>
  <si>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</si>
  <si>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</si>
  <si>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</si>
  <si>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</si>
  <si>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</si>
  <si>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</si>
  <si>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</si>
  <si>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</si>
  <si>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</si>
  <si>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</si>
  <si>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</si>
  <si>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</si>
  <si>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</si>
  <si>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</si>
  <si>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</si>
  <si>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</si>
  <si>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</si>
  <si>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</si>
  <si>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</si>
  <si>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</si>
  <si>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</si>
  <si>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</si>
  <si>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</si>
  <si>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</si>
  <si>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</si>
  <si>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</si>
  <si>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</si>
  <si>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</si>
  <si>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</si>
  <si>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</si>
  <si>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</si>
  <si>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</si>
  <si>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</si>
  <si>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</si>
  <si>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</si>
  <si>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</si>
  <si>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</si>
  <si>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</si>
  <si>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</si>
  <si>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</si>
  <si>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</si>
  <si>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</si>
  <si>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</si>
  <si>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</si>
  <si>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</si>
  <si>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</si>
  <si>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</si>
  <si>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</si>
  <si>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</si>
  <si>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</si>
  <si>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</si>
  <si>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</si>
  <si>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</si>
  <si>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</si>
  <si>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</si>
  <si>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</si>
  <si>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</si>
  <si>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</si>
  <si>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</si>
  <si>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</si>
  <si>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</si>
  <si>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</si>
  <si>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</si>
  <si>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</si>
  <si>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</si>
  <si>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</si>
  <si>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</si>
  <si>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</si>
  <si>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</si>
  <si>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</si>
  <si>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</si>
  <si>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</si>
  <si>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</si>
  <si>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</si>
  <si>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</si>
  <si>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</si>
  <si>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</si>
  <si>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</si>
  <si>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</si>
  <si>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</si>
  <si>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</si>
  <si>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</si>
  <si>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</si>
  <si>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</si>
  <si>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</si>
  <si>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</si>
  <si>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</si>
  <si>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</si>
  <si>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</si>
  <si>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</si>
  <si>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</si>
  <si>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</si>
  <si>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</si>
  <si>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</si>
  <si>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</si>
  <si>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</si>
  <si>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</si>
  <si>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</si>
  <si>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</si>
  <si>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</si>
  <si>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</si>
  <si>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</si>
  <si>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</si>
  <si>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</si>
  <si>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</si>
  <si>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</si>
  <si>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</si>
  <si>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</si>
  <si>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</si>
  <si>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</si>
  <si>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</si>
  <si>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</si>
  <si>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</si>
  <si>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</si>
  <si>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</si>
  <si>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</si>
  <si>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</si>
  <si>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</si>
  <si>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</si>
  <si>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</si>
  <si>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</si>
  <si>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</si>
  <si>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</si>
  <si>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</si>
  <si>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</si>
  <si>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</si>
  <si>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</si>
  <si>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</si>
  <si>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</si>
  <si>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</si>
  <si>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</si>
  <si>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</si>
  <si>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</si>
  <si>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</si>
  <si>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</si>
  <si>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</si>
  <si>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</si>
  <si>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</si>
  <si>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</si>
  <si>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</si>
  <si>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</si>
  <si>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</si>
  <si>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</si>
  <si>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</si>
  <si>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</si>
  <si>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</si>
  <si>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</si>
  <si>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</si>
  <si>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</si>
  <si>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</si>
  <si>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</si>
  <si>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</si>
  <si>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</si>
  <si>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</si>
  <si>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</si>
  <si>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</si>
  <si>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</si>
  <si>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</si>
  <si>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</si>
  <si>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</si>
  <si>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</si>
  <si>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</si>
  <si>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</si>
  <si>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</si>
  <si>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</si>
  <si>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</si>
  <si>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</si>
  <si>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</si>
  <si>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</si>
  <si>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</si>
  <si>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</si>
  <si>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</si>
  <si>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</si>
  <si>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</si>
  <si>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</si>
  <si>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</si>
  <si>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</si>
  <si>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</si>
  <si>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</si>
  <si>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</si>
  <si>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</si>
  <si>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</si>
  <si>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</si>
  <si>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</si>
  <si>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</si>
  <si>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</si>
  <si>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</si>
  <si>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</si>
  <si>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</si>
  <si>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</si>
  <si>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</si>
  <si>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</si>
  <si>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</si>
  <si>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</si>
  <si>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</si>
  <si>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</si>
  <si>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</si>
  <si>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</si>
  <si>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</si>
  <si>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</si>
  <si>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</si>
  <si>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</si>
  <si>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</si>
  <si>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</si>
  <si>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</si>
  <si>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</si>
  <si>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</si>
  <si>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</si>
  <si>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</si>
  <si>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</si>
  <si>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</si>
  <si>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</si>
  <si>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</si>
  <si>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</si>
  <si>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</si>
  <si>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</si>
  <si>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</si>
  <si>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</si>
  <si>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</si>
  <si>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</si>
  <si>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</si>
  <si>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</si>
  <si>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</si>
  <si>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</si>
  <si>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</si>
  <si>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</si>
  <si>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</si>
  <si>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</si>
  <si>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</si>
  <si>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</si>
  <si>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</si>
  <si>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</si>
  <si>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</si>
  <si>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</si>
  <si>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</si>
  <si>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</si>
  <si>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</si>
  <si>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</si>
  <si>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</si>
  <si>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</si>
  <si>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</si>
  <si>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</si>
  <si>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</si>
  <si>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</si>
  <si>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</si>
  <si>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</si>
  <si>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</si>
  <si>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</si>
  <si>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</si>
  <si>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</si>
  <si>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</si>
  <si>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</si>
  <si>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</si>
  <si>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</si>
  <si>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</si>
  <si>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</si>
  <si>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</si>
  <si>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</si>
  <si>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</si>
  <si>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</si>
  <si>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</si>
  <si>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</si>
  <si>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</si>
  <si>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</si>
  <si>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</si>
  <si>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</si>
  <si>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</si>
  <si>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</si>
  <si>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</si>
  <si>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</si>
  <si>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</si>
  <si>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</si>
  <si>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</si>
  <si>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</si>
  <si>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</si>
  <si>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</si>
  <si>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</si>
  <si>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</si>
  <si>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</si>
  <si>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</si>
  <si>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</si>
  <si>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</si>
  <si>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</si>
  <si>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</si>
  <si>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</si>
  <si>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</si>
  <si>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</si>
  <si>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</si>
  <si>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</si>
  <si>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</si>
  <si>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</si>
  <si>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</si>
  <si>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</si>
  <si>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</si>
  <si>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</si>
  <si>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</si>
  <si>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</si>
  <si>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</si>
  <si>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</si>
  <si>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</si>
  <si>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</si>
  <si>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</si>
  <si>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</si>
  <si>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</si>
  <si>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</si>
  <si>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</si>
  <si>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</si>
  <si>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</si>
  <si>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</si>
  <si>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</si>
  <si>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</si>
  <si>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</si>
  <si>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</si>
  <si>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</si>
  <si>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</si>
  <si>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</si>
  <si>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</si>
  <si>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</si>
  <si>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</si>
  <si>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</si>
  <si>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</si>
  <si>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</si>
  <si>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</si>
  <si>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</si>
  <si>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</si>
  <si>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</si>
  <si>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</si>
  <si>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</si>
  <si>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</si>
  <si>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</si>
  <si>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</si>
  <si>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</si>
  <si>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</si>
  <si>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</si>
  <si>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</si>
  <si>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</si>
  <si>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</si>
  <si>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</si>
  <si>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</si>
  <si>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</si>
  <si>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</si>
  <si>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</si>
  <si>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</si>
  <si>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</si>
  <si>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</si>
  <si>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</si>
  <si>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</si>
  <si>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</si>
  <si>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</si>
  <si>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</si>
  <si>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</si>
  <si>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</si>
  <si>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</si>
  <si>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</si>
  <si>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</si>
  <si>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</si>
  <si>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</si>
  <si>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</si>
  <si>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</si>
  <si>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</si>
  <si>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</si>
  <si>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</si>
  <si>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</si>
  <si>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</si>
  <si>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</si>
  <si>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</si>
  <si>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</si>
  <si>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</si>
  <si>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</si>
  <si>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</si>
  <si>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</si>
  <si>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</si>
  <si>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</si>
  <si>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</si>
  <si>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</si>
  <si>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</si>
  <si>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</si>
  <si>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</si>
  <si>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</si>
  <si>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</si>
  <si>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</si>
  <si>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</si>
  <si>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</si>
  <si>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</si>
  <si>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</si>
  <si>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</si>
  <si>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</si>
  <si>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</si>
  <si>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</si>
  <si>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</si>
  <si>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</si>
  <si>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</si>
  <si>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</si>
  <si>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</si>
  <si>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</si>
  <si>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</si>
  <si>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</si>
  <si>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</si>
  <si>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</si>
  <si>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</si>
  <si>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</si>
  <si>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</si>
  <si>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</si>
  <si>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</si>
  <si>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</si>
  <si>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</si>
  <si>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</si>
  <si>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</si>
  <si>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</si>
  <si>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</si>
  <si>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</si>
  <si>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</si>
  <si>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</si>
  <si>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</si>
  <si>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</si>
  <si>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</si>
  <si>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</si>
  <si>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</si>
  <si>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</si>
  <si>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</si>
  <si>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</si>
  <si>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</si>
  <si>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</si>
  <si>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</si>
  <si>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</si>
  <si>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</si>
  <si>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</si>
  <si>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</si>
  <si>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</si>
  <si>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</si>
  <si>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</si>
  <si>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</si>
  <si>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</si>
  <si>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</si>
  <si>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</si>
  <si>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</si>
  <si>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</si>
  <si>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</si>
  <si>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</si>
  <si>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</si>
  <si>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</si>
  <si>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</si>
  <si>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</si>
  <si>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</si>
  <si>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</si>
  <si>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</si>
  <si>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</si>
  <si>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</si>
  <si>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</si>
  <si>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</si>
  <si>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</si>
  <si>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</si>
  <si>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</si>
  <si>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</si>
  <si>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</si>
  <si>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</si>
  <si>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</si>
  <si>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</si>
  <si>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</si>
  <si>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</si>
  <si>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</si>
  <si>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</si>
  <si>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</si>
  <si>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</si>
  <si>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</si>
  <si>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</si>
  <si>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</si>
  <si>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</si>
  <si>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</si>
  <si>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</si>
  <si>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</si>
  <si>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</si>
  <si>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</si>
  <si>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</si>
  <si>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</si>
  <si>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</si>
  <si>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</si>
  <si>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</si>
  <si>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</si>
  <si>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</si>
  <si>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</si>
  <si>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</si>
  <si>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</si>
  <si>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</si>
  <si>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</si>
  <si>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</si>
  <si>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</si>
  <si>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</si>
  <si>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</si>
  <si>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</si>
  <si>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</si>
  <si>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</si>
  <si>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</si>
  <si>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</si>
  <si>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</si>
  <si>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</si>
  <si>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</si>
  <si>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</si>
  <si>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</si>
  <si>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</si>
  <si>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</si>
  <si>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</si>
  <si>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</si>
  <si>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</si>
  <si>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</si>
  <si>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</si>
  <si>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</si>
  <si>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</si>
  <si>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</si>
  <si>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</si>
  <si>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</si>
  <si>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</si>
  <si>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</si>
  <si>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</si>
  <si>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</si>
  <si>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</si>
  <si>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</si>
  <si>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</si>
  <si>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</si>
  <si>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</si>
  <si>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</si>
  <si>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</si>
  <si>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</si>
  <si>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</si>
  <si>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</si>
  <si>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</si>
  <si>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</si>
  <si>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</si>
  <si>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</si>
  <si>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</si>
  <si>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</si>
  <si>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</si>
  <si>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</si>
  <si>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</si>
  <si>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</si>
  <si>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</si>
  <si>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</si>
  <si>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</si>
  <si>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</si>
  <si>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</si>
  <si>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</si>
  <si>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</si>
  <si>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</si>
  <si>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</si>
  <si>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</si>
  <si>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</si>
  <si>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</si>
  <si>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</si>
  <si>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</si>
  <si>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</si>
  <si>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</si>
  <si>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</si>
  <si>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</si>
  <si>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</si>
  <si>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</si>
  <si>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</si>
  <si>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</si>
  <si>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</si>
  <si>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</si>
  <si>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</si>
  <si>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</si>
  <si>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</si>
  <si>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</si>
  <si>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</si>
  <si>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</si>
  <si>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</si>
  <si>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</si>
  <si>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</si>
  <si>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</si>
  <si>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</si>
  <si>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</si>
  <si>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</si>
  <si>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</si>
  <si>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</si>
  <si>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</si>
  <si>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</si>
  <si>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</si>
  <si>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</si>
  <si>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</si>
  <si>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</si>
  <si>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</si>
  <si>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</si>
  <si>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</si>
  <si>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</si>
  <si>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</si>
  <si>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</si>
  <si>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</si>
  <si>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</si>
  <si>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</si>
  <si>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</si>
  <si>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</si>
  <si>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</si>
  <si>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</si>
  <si>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</si>
  <si>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</si>
  <si>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</si>
  <si>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</si>
  <si>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</si>
  <si>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</si>
  <si>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</si>
  <si>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</si>
  <si>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</si>
  <si>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</si>
  <si>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</si>
  <si>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</si>
  <si>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</si>
  <si>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</si>
  <si>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</si>
  <si>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</si>
  <si>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</si>
  <si>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</si>
  <si>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</si>
  <si>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</si>
  <si>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</si>
  <si>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</si>
  <si>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</si>
  <si>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</si>
  <si>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</si>
  <si>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</si>
  <si>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</si>
  <si>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</si>
  <si>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</si>
  <si>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</si>
  <si>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</si>
  <si>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</si>
  <si>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</si>
  <si>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</si>
  <si>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</si>
  <si>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</si>
  <si>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</si>
  <si>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</si>
  <si>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</si>
  <si>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</si>
  <si>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</si>
  <si>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</si>
  <si>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</si>
  <si>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</si>
  <si>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</si>
  <si>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</si>
  <si>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</si>
  <si>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</si>
  <si>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</si>
  <si>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</si>
  <si>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</si>
  <si>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</si>
  <si>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</si>
  <si>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</si>
  <si>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</si>
  <si>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</si>
  <si>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</si>
  <si>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</si>
  <si>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</si>
  <si>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</si>
  <si>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</si>
  <si>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</si>
  <si>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</si>
  <si>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</si>
  <si>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</si>
  <si>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</si>
  <si>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</si>
  <si>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</si>
  <si>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</si>
  <si>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</si>
  <si>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</si>
  <si>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</si>
  <si>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</si>
  <si>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</si>
  <si>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</si>
  <si>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</si>
  <si>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</si>
  <si>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</si>
  <si>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</si>
  <si>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</si>
  <si>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</si>
  <si>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</si>
  <si>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</si>
  <si>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</si>
  <si>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</si>
  <si>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</si>
  <si>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</si>
  <si>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</si>
  <si>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</si>
  <si>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</si>
  <si>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</si>
  <si>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</si>
  <si>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</si>
  <si>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</si>
  <si>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</si>
  <si>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</si>
  <si>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</si>
  <si>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</si>
  <si>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</si>
  <si>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</si>
  <si>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</si>
  <si>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</si>
  <si>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</si>
  <si>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</si>
  <si>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</si>
  <si>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</si>
  <si>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</si>
  <si>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</si>
  <si>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</si>
  <si>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</si>
  <si>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</si>
  <si>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</si>
  <si>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</si>
  <si>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</si>
  <si>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</si>
  <si>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</si>
  <si>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</si>
  <si>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</si>
  <si>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</si>
  <si>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</si>
  <si>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</si>
  <si>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</si>
  <si>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</si>
  <si>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</si>
  <si>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</si>
  <si>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</si>
  <si>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</si>
  <si>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</si>
  <si>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</si>
  <si>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</si>
  <si>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</si>
  <si>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</si>
  <si>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</si>
  <si>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</si>
  <si>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</si>
  <si>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</si>
  <si>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</si>
  <si>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</si>
  <si>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</si>
  <si>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</si>
  <si>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</si>
  <si>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</si>
  <si>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</si>
  <si>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</si>
  <si>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</si>
  <si>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</si>
  <si>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</si>
  <si>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</si>
  <si>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</si>
  <si>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</si>
  <si>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</si>
  <si>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</si>
  <si>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</si>
  <si>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</si>
  <si>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</si>
  <si>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</si>
  <si>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</si>
  <si>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</si>
  <si>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</si>
  <si>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</si>
  <si>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</si>
  <si>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</si>
  <si>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</si>
  <si>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</si>
  <si>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</si>
  <si>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</si>
  <si>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</si>
  <si>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</si>
  <si>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</si>
  <si>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</si>
  <si>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</si>
  <si>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</si>
  <si>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</si>
  <si>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</si>
  <si>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</si>
  <si>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</si>
  <si>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</si>
  <si>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</si>
  <si>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</si>
  <si>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</si>
  <si>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</si>
  <si>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</si>
  <si>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</si>
  <si>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</si>
  <si>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</si>
  <si>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</si>
  <si>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</si>
  <si>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</si>
  <si>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</si>
  <si>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</si>
  <si>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</si>
  <si>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</si>
  <si>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</si>
  <si>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</si>
  <si>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</si>
  <si>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</si>
  <si>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</si>
  <si>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</si>
  <si>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</si>
  <si>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</si>
  <si>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</si>
  <si>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</si>
  <si>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</si>
  <si>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</si>
  <si>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</si>
  <si>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</si>
  <si>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</si>
  <si>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</si>
  <si>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</si>
  <si>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</si>
  <si>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</si>
  <si>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</si>
  <si>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</si>
  <si>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</si>
  <si>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</si>
  <si>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</si>
  <si>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</si>
  <si>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</si>
  <si>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</si>
  <si>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</si>
  <si>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</si>
  <si>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</si>
  <si>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</si>
  <si>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</si>
  <si>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</si>
  <si>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</si>
  <si>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</si>
  <si>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</si>
  <si>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</si>
  <si>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</si>
  <si>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</si>
  <si>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</si>
  <si>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</si>
  <si>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</si>
  <si>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</si>
  <si>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</si>
  <si>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</si>
  <si>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</si>
  <si>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</si>
  <si>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</si>
  <si>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</si>
  <si>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</si>
  <si>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</si>
  <si>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</si>
  <si>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</si>
  <si>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</si>
  <si>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</si>
  <si>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</si>
  <si>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</si>
  <si>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</si>
  <si>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</si>
  <si>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</si>
  <si>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</si>
  <si>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</si>
  <si>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</si>
  <si>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</si>
  <si>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</si>
  <si>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</si>
  <si>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</si>
  <si>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</si>
  <si>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</si>
  <si>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</si>
  <si>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</si>
  <si>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</si>
  <si>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</si>
  <si>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</si>
  <si>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</si>
  <si>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</si>
  <si>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</si>
  <si>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</si>
  <si>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</si>
  <si>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</si>
  <si>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</si>
  <si>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</si>
  <si>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</si>
  <si>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</si>
  <si>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</si>
  <si>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</si>
  <si>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</si>
  <si>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</si>
  <si>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</si>
  <si>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</si>
  <si>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</si>
  <si>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</si>
  <si>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</si>
  <si>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</si>
  <si>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</si>
  <si>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</si>
  <si>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</si>
  <si>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</si>
  <si>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</si>
  <si>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</si>
  <si>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</si>
  <si>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</si>
  <si>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</si>
  <si>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</si>
  <si>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</si>
  <si>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</si>
  <si>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</si>
  <si>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</si>
  <si>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</si>
  <si>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</si>
  <si>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</si>
  <si>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</si>
  <si>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</si>
  <si>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</si>
  <si>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</si>
  <si>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</si>
  <si>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</si>
  <si>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</si>
  <si>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</si>
  <si>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</si>
  <si>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</si>
  <si>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</si>
  <si>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</si>
  <si>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</si>
  <si>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</si>
  <si>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</si>
  <si>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</si>
  <si>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</si>
  <si>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</si>
  <si>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</si>
  <si>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</si>
  <si>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</si>
  <si>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</si>
  <si>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</si>
  <si>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</si>
  <si>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</si>
  <si>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</si>
  <si>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</si>
  <si>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</si>
  <si>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</si>
  <si>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</si>
  <si>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</si>
  <si>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</si>
  <si>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</si>
  <si>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</si>
  <si>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</si>
  <si>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</si>
  <si>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</si>
  <si>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</si>
  <si>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</si>
  <si>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</si>
  <si>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</si>
  <si>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</si>
  <si>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</si>
  <si>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</si>
  <si>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</si>
  <si>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</si>
  <si>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</si>
  <si>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</si>
  <si>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</si>
  <si>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</si>
  <si>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</si>
  <si>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</si>
  <si>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</si>
  <si>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</si>
  <si>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</si>
  <si>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</si>
  <si>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</si>
  <si>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</si>
  <si>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</si>
  <si>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</si>
  <si>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</si>
  <si>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</si>
  <si>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</si>
  <si>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</si>
  <si>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</si>
  <si>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</si>
  <si>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</si>
  <si>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</si>
  <si>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</si>
  <si>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</si>
  <si>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</si>
  <si>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</si>
  <si>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</si>
  <si>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</si>
  <si>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</si>
  <si>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</si>
  <si>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</si>
  <si>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</si>
  <si>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</si>
  <si>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</si>
  <si>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</si>
  <si>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</si>
  <si>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</si>
  <si>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</si>
  <si>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</si>
  <si>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</si>
  <si>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</si>
  <si>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</si>
  <si>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</si>
  <si>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</si>
  <si>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</si>
  <si>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</si>
  <si>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</si>
  <si>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</si>
  <si>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</si>
  <si>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</si>
  <si>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</si>
  <si>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</si>
  <si>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</si>
  <si>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</si>
  <si>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</si>
  <si>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</si>
  <si>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</si>
  <si>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</si>
  <si>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</si>
  <si>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</si>
  <si>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</si>
  <si>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</si>
  <si>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</si>
  <si>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</si>
  <si>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</si>
  <si>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</si>
  <si>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</si>
  <si>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</si>
  <si>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</si>
  <si>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</si>
  <si>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</si>
  <si>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</si>
  <si>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</si>
  <si>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</si>
  <si>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</si>
  <si>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</si>
  <si>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</si>
  <si>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</si>
  <si>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</si>
  <si>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</si>
  <si>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</si>
  <si>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</si>
  <si>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</si>
  <si>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</si>
  <si>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</si>
  <si>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</si>
  <si>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</si>
  <si>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</si>
  <si>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</si>
  <si>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</si>
  <si>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</si>
  <si>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</si>
  <si>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</si>
  <si>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</si>
  <si>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</si>
  <si>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</si>
  <si>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</si>
  <si>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</si>
  <si>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</si>
  <si>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</si>
  <si>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</si>
  <si>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</si>
  <si>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</si>
  <si>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</si>
  <si>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</si>
  <si>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</si>
  <si>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</si>
  <si>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</si>
  <si>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</si>
  <si>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</si>
  <si>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</si>
  <si>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</si>
  <si>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</si>
  <si>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</si>
  <si>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</si>
  <si>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</si>
  <si>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</si>
  <si>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</si>
  <si>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</si>
  <si>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</si>
  <si>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</si>
  <si>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</si>
  <si>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</si>
  <si>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</si>
  <si>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</si>
  <si>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</si>
  <si>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</si>
  <si>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</si>
  <si>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</si>
  <si>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</si>
  <si>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</si>
  <si>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</si>
  <si>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</si>
  <si>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</si>
  <si>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</si>
  <si>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</si>
  <si>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</si>
  <si>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</si>
  <si>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</si>
  <si>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</si>
  <si>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</si>
  <si>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</si>
  <si>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</si>
  <si>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</si>
  <si>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</si>
  <si>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</si>
  <si>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</si>
  <si>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</si>
  <si>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</si>
  <si>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</si>
  <si>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</si>
  <si>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</si>
  <si>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</si>
  <si>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</si>
  <si>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</si>
  <si>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</si>
  <si>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</si>
  <si>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</si>
  <si>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</si>
  <si>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</si>
  <si>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</si>
  <si>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</si>
  <si>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</si>
  <si>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</si>
  <si>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</si>
  <si>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</si>
  <si>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</si>
  <si>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</si>
  <si>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</si>
  <si>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</si>
  <si>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</si>
  <si>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</si>
  <si>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</si>
  <si>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</si>
  <si>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</si>
  <si>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</si>
  <si>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</si>
  <si>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</si>
  <si>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</si>
  <si>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</si>
  <si>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</si>
  <si>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</si>
  <si>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</si>
  <si>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</si>
  <si>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</si>
  <si>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</si>
  <si>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</si>
  <si>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</si>
  <si>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</si>
  <si>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</si>
  <si>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</si>
  <si>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</si>
  <si>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</si>
  <si>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</si>
  <si>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</si>
  <si>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</si>
  <si>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</si>
  <si>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</si>
  <si>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</si>
  <si>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</si>
  <si>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</si>
  <si>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</si>
  <si>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</si>
  <si>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</si>
  <si>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</si>
  <si>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</si>
  <si>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</si>
  <si>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</si>
  <si>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</si>
  <si>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</si>
  <si>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</si>
  <si>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</si>
  <si>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</si>
  <si>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</si>
  <si>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</si>
  <si>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</si>
  <si>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</si>
  <si>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</si>
  <si>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</si>
  <si>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</si>
  <si>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</si>
  <si>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</si>
  <si>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</si>
  <si>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</si>
  <si>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</si>
  <si>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</si>
  <si>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</si>
  <si>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</si>
  <si>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</si>
  <si>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</si>
  <si>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</si>
  <si>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</si>
  <si>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</si>
  <si>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</si>
  <si>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</si>
  <si>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</si>
  <si>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</si>
  <si>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</si>
  <si>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</si>
  <si>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</si>
  <si>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</si>
  <si>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</si>
  <si>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</si>
  <si>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</si>
  <si>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</si>
  <si>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</si>
  <si>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</si>
  <si>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</si>
  <si>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</si>
  <si>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</si>
  <si>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</si>
  <si>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</si>
  <si>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</si>
  <si>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</si>
  <si>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</si>
  <si>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</si>
  <si>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</si>
  <si>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</si>
  <si>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</si>
  <si>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</si>
  <si>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</si>
  <si>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</si>
  <si>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</si>
  <si>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</si>
  <si>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</si>
  <si>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</si>
  <si>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</si>
  <si>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</si>
  <si>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</si>
  <si>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</si>
  <si>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</si>
  <si>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</si>
  <si>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</si>
  <si>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</si>
  <si>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</si>
  <si>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</si>
  <si>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</si>
  <si>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</si>
  <si>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</si>
  <si>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</si>
  <si>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</si>
  <si>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</si>
  <si>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</si>
  <si>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</si>
  <si>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</si>
  <si>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</si>
  <si>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</si>
  <si>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</si>
  <si>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</si>
  <si>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</si>
  <si>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</si>
  <si>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</si>
  <si>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</si>
  <si>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</si>
  <si>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</si>
  <si>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</si>
  <si>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</si>
  <si>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</si>
  <si>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</si>
  <si>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</si>
  <si>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</si>
  <si>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</si>
  <si>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</si>
  <si>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</si>
  <si>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</si>
  <si>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</si>
  <si>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</si>
  <si>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</si>
  <si>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</si>
  <si>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</si>
  <si>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</si>
  <si>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</si>
  <si>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</si>
  <si>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</si>
  <si>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</si>
  <si>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</si>
  <si>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</si>
  <si>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</si>
  <si>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</si>
  <si>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</si>
  <si>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</si>
  <si>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</si>
  <si>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</si>
  <si>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</si>
  <si>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</si>
  <si>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</si>
  <si>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</si>
  <si>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</si>
  <si>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</si>
  <si>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</si>
  <si>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</si>
  <si>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</si>
  <si>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</si>
  <si>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</si>
  <si>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</si>
  <si>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</si>
  <si>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</si>
  <si>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</si>
  <si>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</si>
  <si>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</si>
  <si>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</si>
  <si>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</si>
  <si>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</si>
  <si>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</si>
  <si>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</si>
  <si>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</si>
  <si>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</si>
  <si>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</si>
  <si>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</si>
  <si>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</si>
  <si>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</si>
  <si>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</si>
  <si>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</si>
  <si>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</si>
  <si>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</si>
  <si>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</si>
  <si>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</si>
  <si>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</si>
  <si>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</si>
  <si>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</si>
  <si>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</si>
  <si>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</si>
  <si>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</si>
  <si>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</si>
  <si>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</si>
  <si>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</si>
  <si>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</si>
  <si>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</si>
  <si>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</si>
  <si>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</si>
  <si>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</si>
  <si>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</si>
  <si>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</si>
  <si>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</si>
  <si>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</si>
  <si>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</si>
  <si>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</si>
  <si>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</si>
  <si>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</si>
  <si>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</si>
  <si>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</si>
  <si>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</si>
  <si>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</si>
  <si>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</si>
  <si>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</si>
  <si>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</si>
  <si>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</si>
  <si>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</si>
  <si>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</si>
  <si>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</si>
  <si>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</si>
  <si>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</si>
  <si>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</si>
  <si>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</si>
  <si>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</si>
  <si>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</si>
  <si>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</si>
  <si>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</si>
  <si>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</si>
  <si>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</si>
  <si>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</si>
  <si>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</si>
  <si>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</si>
  <si>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</si>
  <si>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</si>
  <si>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</si>
  <si>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</si>
  <si>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</si>
  <si>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</si>
  <si>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</si>
  <si>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</si>
  <si>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</si>
  <si>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</si>
  <si>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</si>
  <si>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</si>
  <si>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</si>
  <si>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</si>
  <si>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</si>
  <si>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</si>
  <si>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</si>
  <si>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</si>
  <si>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</si>
  <si>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</si>
  <si>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</si>
  <si>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</si>
  <si>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</si>
  <si>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</si>
  <si>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</si>
  <si>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</si>
  <si>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</si>
  <si>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</si>
  <si>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</si>
  <si>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</si>
  <si>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</si>
  <si>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</si>
  <si>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</si>
  <si>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</si>
  <si>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</si>
  <si>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</si>
  <si>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</si>
  <si>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</si>
  <si>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</si>
  <si>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</si>
  <si>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</si>
  <si>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</si>
  <si>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</si>
  <si>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</si>
  <si>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</si>
  <si>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</si>
  <si>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</si>
  <si>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</si>
  <si>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</si>
  <si>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</si>
  <si>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</si>
  <si>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</si>
  <si>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</si>
  <si>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</si>
  <si>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</si>
  <si>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</si>
  <si>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</si>
  <si>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</si>
  <si>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</si>
  <si>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</si>
  <si>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</si>
  <si>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</si>
  <si>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</si>
  <si>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</si>
  <si>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</si>
  <si>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</si>
  <si>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</si>
  <si>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</si>
  <si>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</si>
  <si>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</si>
  <si>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</si>
  <si>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</si>
  <si>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</si>
  <si>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</si>
  <si>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</si>
  <si>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</si>
  <si>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</si>
  <si>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</si>
  <si>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</si>
  <si>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</si>
  <si>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</si>
  <si>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</si>
  <si>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</si>
  <si>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</si>
  <si>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</si>
  <si>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</si>
  <si>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</si>
  <si>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</si>
  <si>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</si>
  <si>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</si>
  <si>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</si>
  <si>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</si>
  <si>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</si>
  <si>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</si>
  <si>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</si>
  <si>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</si>
  <si>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</si>
  <si>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</si>
  <si>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</si>
  <si>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</si>
  <si>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</si>
  <si>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</si>
  <si>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</si>
  <si>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</si>
  <si>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</si>
  <si>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</si>
  <si>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</si>
  <si>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</si>
  <si>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</si>
  <si>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</si>
  <si>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</si>
  <si>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</si>
  <si>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</si>
  <si>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</si>
  <si>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</si>
  <si>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</si>
  <si>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</si>
  <si>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</si>
  <si>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</si>
  <si>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</si>
  <si>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</si>
  <si>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</si>
  <si>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</si>
  <si>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</si>
  <si>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</si>
  <si>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</si>
  <si>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</si>
  <si>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</si>
  <si>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</si>
  <si>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</si>
  <si>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</si>
  <si>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</si>
  <si>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</si>
  <si>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</si>
  <si>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</si>
  <si>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</si>
  <si>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</si>
  <si>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</si>
  <si>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</si>
  <si>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</si>
  <si>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</si>
  <si>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</si>
  <si>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</si>
  <si>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</si>
  <si>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</si>
  <si>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</si>
  <si>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</si>
  <si>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</si>
  <si>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</si>
  <si>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</si>
  <si>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</si>
  <si>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</si>
  <si>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</si>
  <si>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</si>
  <si>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</si>
  <si>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</si>
  <si>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</si>
  <si>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</si>
  <si>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</si>
  <si>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</si>
  <si>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</si>
  <si>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</si>
  <si>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</si>
  <si>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</si>
  <si>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</si>
  <si>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</si>
  <si>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</si>
  <si>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</si>
  <si>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</si>
  <si>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</si>
  <si>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</si>
  <si>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</si>
  <si>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</si>
  <si>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</si>
  <si>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</si>
  <si>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</si>
  <si>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</si>
  <si>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</si>
  <si>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</si>
  <si>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</si>
  <si>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</si>
  <si>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</si>
  <si>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</si>
  <si>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</si>
  <si>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</si>
  <si>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</si>
  <si>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</si>
  <si>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</si>
  <si>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</si>
  <si>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</si>
  <si>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</si>
  <si>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</si>
  <si>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</si>
  <si>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</si>
  <si>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</si>
  <si>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</si>
  <si>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</si>
  <si>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</si>
  <si>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</si>
  <si>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</si>
  <si>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</si>
  <si>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</si>
  <si>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</si>
  <si>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</si>
  <si>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</si>
  <si>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</si>
  <si>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</si>
  <si>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</si>
  <si>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</si>
  <si>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</si>
  <si>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</si>
  <si>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</si>
  <si>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</si>
  <si>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</si>
  <si>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</si>
  <si>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</si>
  <si>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</si>
  <si>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</si>
  <si>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</si>
  <si>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</si>
  <si>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</si>
  <si>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</si>
  <si>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</si>
  <si>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</si>
  <si>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</si>
  <si>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</si>
  <si>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</si>
  <si>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</si>
  <si>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</si>
  <si>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</si>
  <si>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</si>
  <si>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</si>
  <si>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</si>
  <si>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</si>
  <si>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</si>
  <si>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</si>
  <si>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</si>
  <si>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</si>
  <si>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</si>
  <si>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</si>
  <si>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</si>
  <si>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</si>
  <si>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</si>
  <si>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</si>
  <si>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</si>
  <si>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</si>
  <si>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</si>
  <si>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</si>
  <si>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</si>
  <si>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</si>
  <si>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</si>
  <si>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</si>
  <si>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</si>
  <si>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</si>
  <si>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</si>
  <si>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</si>
  <si>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</si>
  <si>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</si>
  <si>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</si>
  <si>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</si>
  <si>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</si>
  <si>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</si>
  <si>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</si>
  <si>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</si>
  <si>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</si>
  <si>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</si>
  <si>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</si>
  <si>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</si>
  <si>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</si>
  <si>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</si>
  <si>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</si>
  <si>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</si>
  <si>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</si>
  <si>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</si>
  <si>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</si>
  <si>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</si>
  <si>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</si>
  <si>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</si>
  <si>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</si>
  <si>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</si>
  <si>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</si>
  <si>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</si>
  <si>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</si>
  <si>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</si>
  <si>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</si>
  <si>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</si>
  <si>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</si>
  <si>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</si>
  <si>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</si>
  <si>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</si>
  <si>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</si>
  <si>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</si>
  <si>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</si>
  <si>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</si>
  <si>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</si>
  <si>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</si>
  <si>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</si>
  <si>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</si>
  <si>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</si>
  <si>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</si>
  <si>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</si>
  <si>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</si>
  <si>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</si>
  <si>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</si>
  <si>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</si>
  <si>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</si>
  <si>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</si>
  <si>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</si>
  <si>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</si>
  <si>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</si>
  <si>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</si>
  <si>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</si>
  <si>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</si>
  <si>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</si>
  <si>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</si>
  <si>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</si>
  <si>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</si>
  <si>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</si>
  <si>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</si>
  <si>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</si>
  <si>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</si>
  <si>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</si>
  <si>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</si>
  <si>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</si>
  <si>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</si>
  <si>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</si>
  <si>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</si>
  <si>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</si>
  <si>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</si>
  <si>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</si>
  <si>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</si>
  <si>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</si>
  <si>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</si>
  <si>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</si>
  <si>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</si>
  <si>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</si>
  <si>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</si>
  <si>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</si>
  <si>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</si>
  <si>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</si>
  <si>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</si>
  <si>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</si>
  <si>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</si>
  <si>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</si>
  <si>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</si>
  <si>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</si>
  <si>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</si>
  <si>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</si>
  <si>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</si>
  <si>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</si>
  <si>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</si>
  <si>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</si>
  <si>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</si>
  <si>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</si>
  <si>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</si>
  <si>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</si>
  <si>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</si>
  <si>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</si>
  <si>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</si>
  <si>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</si>
  <si>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</si>
  <si>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</si>
  <si>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</si>
  <si>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</si>
  <si>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</si>
  <si>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</si>
  <si>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</si>
  <si>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</si>
  <si>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</si>
  <si>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</si>
  <si>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</si>
  <si>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</si>
  <si>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</si>
  <si>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</si>
  <si>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</si>
  <si>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</si>
  <si>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</si>
  <si>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</si>
  <si>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</si>
  <si>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</si>
  <si>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</si>
  <si>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</si>
  <si>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</si>
  <si>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</si>
  <si>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</si>
  <si>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</si>
  <si>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</si>
  <si>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</si>
  <si>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</si>
  <si>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</si>
  <si>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</si>
  <si>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</si>
  <si>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</si>
  <si>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</si>
  <si>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</si>
  <si>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</si>
  <si>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</si>
  <si>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</si>
  <si>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</si>
  <si>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</si>
  <si>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</si>
  <si>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</si>
  <si>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</si>
  <si>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</si>
  <si>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</si>
  <si>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</si>
  <si>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</si>
  <si>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</si>
  <si>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</si>
  <si>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</si>
  <si>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</si>
  <si>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</si>
  <si>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</si>
  <si>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</si>
  <si>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</si>
  <si>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</si>
  <si>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</si>
  <si>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</si>
  <si>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</si>
  <si>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</si>
  <si>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</si>
  <si>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</si>
  <si>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</si>
  <si>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</si>
  <si>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</si>
  <si>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</si>
  <si>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</si>
  <si>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</si>
  <si>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</si>
  <si>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</si>
  <si>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</si>
  <si>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</si>
  <si>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</si>
  <si>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</si>
  <si>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</si>
  <si>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</si>
  <si>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</si>
  <si>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</si>
  <si>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</si>
  <si>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</si>
  <si>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</si>
  <si>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</si>
  <si>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</si>
  <si>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</si>
  <si>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</si>
  <si>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</si>
  <si>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</si>
  <si>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</si>
  <si>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</si>
  <si>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</si>
  <si>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</si>
  <si>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</si>
  <si>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</si>
  <si>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</si>
  <si>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</si>
  <si>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</si>
  <si>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</si>
  <si>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</si>
  <si>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</si>
  <si>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</si>
  <si>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</si>
  <si>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</si>
  <si>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</si>
  <si>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</si>
  <si>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</si>
  <si>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</si>
  <si>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</si>
  <si>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</si>
  <si>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</si>
  <si>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</si>
  <si>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</si>
  <si>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</si>
  <si>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</si>
  <si>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</si>
  <si>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</si>
  <si>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</si>
  <si>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</si>
  <si>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</si>
  <si>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</si>
  <si>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</si>
  <si>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</si>
  <si>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</si>
  <si>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</si>
  <si>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</si>
  <si>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</si>
  <si>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</si>
  <si>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</si>
  <si>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</si>
  <si>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</si>
  <si>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</si>
  <si>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</si>
  <si>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</si>
  <si>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</si>
  <si>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</si>
  <si>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</si>
  <si>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</si>
  <si>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</si>
  <si>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</si>
  <si>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</si>
  <si>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</si>
  <si>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</si>
  <si>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</si>
  <si>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</si>
  <si>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</si>
  <si>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</si>
  <si>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</si>
  <si>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</si>
  <si>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</si>
  <si>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</si>
  <si>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</si>
  <si>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</si>
  <si>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</si>
  <si>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</si>
  <si>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</si>
  <si>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</si>
  <si>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</si>
  <si>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</si>
  <si>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</si>
  <si>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</si>
  <si>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</si>
  <si>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</si>
  <si>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</si>
  <si>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</si>
  <si>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</si>
  <si>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</si>
  <si>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</si>
  <si>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</si>
  <si>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</si>
  <si>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</si>
  <si>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</si>
  <si>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</si>
  <si>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</si>
  <si>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</si>
  <si>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</si>
  <si>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</si>
  <si>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</si>
  <si>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</si>
  <si>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</si>
  <si>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</si>
  <si>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</si>
  <si>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</si>
  <si>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</si>
  <si>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</si>
  <si>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</si>
  <si>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</si>
  <si>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</si>
  <si>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</si>
  <si>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</si>
  <si>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</si>
  <si>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</si>
  <si>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</si>
  <si>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</si>
  <si>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</si>
  <si>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</si>
  <si>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</si>
  <si>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</si>
  <si>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</si>
  <si>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</si>
  <si>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</si>
  <si>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</si>
  <si>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</si>
  <si>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</si>
  <si>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</si>
  <si>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</si>
  <si>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</si>
  <si>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</si>
  <si>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</si>
  <si>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</si>
  <si>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</si>
  <si>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</si>
  <si>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</si>
  <si>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</si>
  <si>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</si>
  <si>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</si>
  <si>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</si>
  <si>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</si>
  <si>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</si>
  <si>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</si>
  <si>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</si>
  <si>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</si>
  <si>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</si>
  <si>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</si>
  <si>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</si>
  <si>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</si>
  <si>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</si>
  <si>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</si>
  <si>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</si>
  <si>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</si>
  <si>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</si>
  <si>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</si>
  <si>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</si>
  <si>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</si>
  <si>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</si>
  <si>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</si>
  <si>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</si>
  <si>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</si>
  <si>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</si>
  <si>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</si>
  <si>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</si>
  <si>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</si>
  <si>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</si>
  <si>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</si>
  <si>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</si>
  <si>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</si>
  <si>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</si>
  <si>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</si>
  <si>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</si>
  <si>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</si>
  <si>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</si>
  <si>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</si>
  <si>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</si>
  <si>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</si>
  <si>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</si>
  <si>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</si>
  <si>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</si>
  <si>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</si>
  <si>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</si>
  <si>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</si>
  <si>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</si>
  <si>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</si>
  <si>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</si>
  <si>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</si>
  <si>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</si>
  <si>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</si>
  <si>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</si>
  <si>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</si>
  <si>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</si>
  <si>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</si>
  <si>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</si>
  <si>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</si>
  <si>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</si>
  <si>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</si>
  <si>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</si>
  <si>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</si>
  <si>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</si>
  <si>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</si>
  <si>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</si>
  <si>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</si>
  <si>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</si>
  <si>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</si>
  <si>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</si>
  <si>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</si>
  <si>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</si>
  <si>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</si>
  <si>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</si>
  <si>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</si>
  <si>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</si>
  <si>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</si>
  <si>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</si>
  <si>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</si>
  <si>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</si>
  <si>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</si>
  <si>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</si>
  <si>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</si>
  <si>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</si>
  <si>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</si>
  <si>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</si>
  <si>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</si>
  <si>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</si>
  <si>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</si>
  <si>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</si>
  <si>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</si>
  <si>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</si>
  <si>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</si>
  <si>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</si>
  <si>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</si>
  <si>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</si>
  <si>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</si>
  <si>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</si>
  <si>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</si>
  <si>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</si>
  <si>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</si>
  <si>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</si>
  <si>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</si>
  <si>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</si>
  <si>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</si>
  <si>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</si>
  <si>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</si>
  <si>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</si>
  <si>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</si>
  <si>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</si>
  <si>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</si>
  <si>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</si>
  <si>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</si>
  <si>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</si>
  <si>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</si>
  <si>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</si>
  <si>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</si>
  <si>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</si>
  <si>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</si>
  <si>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</si>
  <si>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</si>
  <si>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</si>
  <si>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</si>
  <si>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</si>
  <si>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</si>
  <si>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</si>
  <si>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</si>
  <si>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</si>
  <si>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</si>
  <si>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</si>
  <si>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</si>
  <si>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</si>
  <si>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</si>
  <si>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</si>
  <si>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</si>
  <si>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</si>
  <si>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</si>
  <si>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</si>
  <si>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</si>
  <si>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</si>
  <si>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</si>
  <si>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</si>
  <si>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</si>
  <si>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</si>
  <si>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</si>
  <si>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</si>
  <si>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</si>
  <si>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</si>
  <si>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</si>
  <si>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</si>
  <si>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</si>
  <si>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</si>
  <si>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</si>
  <si>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</si>
  <si>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</si>
  <si>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</si>
  <si>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</si>
  <si>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</si>
  <si>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</si>
  <si>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</si>
  <si>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</si>
  <si>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</si>
  <si>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</si>
  <si>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</si>
  <si>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</si>
  <si>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</si>
  <si>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</si>
  <si>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</si>
  <si>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</si>
  <si>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</si>
  <si>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</si>
  <si>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</si>
  <si>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</si>
  <si>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</si>
  <si>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</si>
  <si>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</si>
  <si>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</si>
  <si>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</si>
  <si>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</si>
  <si>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</si>
  <si>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</si>
  <si>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</si>
  <si>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</si>
  <si>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</si>
  <si>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</si>
  <si>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</si>
  <si>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</si>
  <si>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</si>
  <si>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</si>
  <si>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</si>
  <si>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</si>
  <si>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</si>
  <si>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</si>
  <si>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</si>
  <si>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</si>
  <si>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</si>
  <si>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</si>
  <si>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</si>
  <si>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</si>
  <si>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</si>
  <si>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</si>
  <si>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</si>
  <si>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</si>
  <si>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</si>
  <si>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</si>
  <si>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</si>
  <si>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</si>
  <si>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</si>
  <si>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</si>
  <si>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</si>
  <si>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</si>
  <si>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</si>
  <si>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</si>
  <si>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</si>
  <si>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</si>
  <si>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</si>
  <si>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</si>
  <si>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</si>
  <si>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</si>
  <si>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</si>
  <si>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</si>
  <si>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</si>
  <si>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</si>
  <si>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</si>
  <si>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</si>
  <si>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</si>
  <si>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</si>
  <si>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</si>
  <si>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</si>
  <si>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</si>
  <si>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</si>
  <si>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</si>
  <si>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</si>
  <si>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</si>
  <si>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</si>
  <si>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</si>
  <si>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</si>
  <si>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</si>
  <si>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</si>
  <si>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</si>
  <si>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</si>
  <si>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</si>
  <si>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</si>
  <si>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</si>
  <si>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</si>
  <si>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</si>
  <si>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</si>
  <si>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</si>
  <si>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</si>
  <si>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</si>
  <si>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</si>
  <si>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</si>
  <si>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</si>
  <si>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</si>
  <si>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</si>
  <si>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</si>
  <si>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</si>
  <si>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</si>
  <si>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</si>
  <si>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</si>
  <si>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</si>
  <si>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</si>
  <si>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</si>
  <si>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</si>
  <si>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</si>
  <si>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</si>
  <si>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</si>
  <si>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</si>
  <si>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</si>
  <si>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</si>
  <si>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</si>
  <si>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</si>
  <si>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</si>
  <si>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</si>
  <si>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</si>
  <si>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</si>
  <si>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</si>
  <si>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</si>
  <si>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</si>
  <si>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</si>
  <si>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</si>
  <si>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</si>
  <si>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</si>
  <si>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</si>
  <si>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</si>
  <si>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</si>
  <si>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</si>
  <si>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</si>
  <si>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</si>
  <si>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</si>
  <si>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</si>
  <si>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</si>
  <si>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</si>
  <si>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</si>
  <si>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</si>
  <si>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</si>
  <si>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</si>
  <si>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</si>
  <si>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</si>
  <si>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</si>
  <si>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</si>
  <si>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</si>
  <si>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</si>
  <si>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</si>
  <si>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</si>
  <si>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</si>
  <si>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</si>
  <si>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</si>
  <si>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</si>
  <si>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</si>
  <si>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</si>
  <si>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</si>
  <si>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</si>
  <si>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</si>
  <si>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</si>
  <si>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</si>
  <si>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</si>
  <si>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</si>
  <si>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</si>
  <si>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</si>
  <si>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</si>
  <si>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</si>
  <si>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</si>
  <si>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</si>
  <si>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</si>
  <si>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</si>
  <si>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</si>
  <si>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</si>
  <si>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</si>
  <si>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</si>
  <si>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</si>
  <si>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</si>
  <si>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</si>
  <si>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</si>
  <si>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</si>
  <si>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</si>
  <si>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</si>
  <si>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</si>
  <si>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</si>
  <si>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</si>
  <si>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</si>
  <si>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</si>
  <si>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</si>
  <si>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</si>
  <si>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</si>
  <si>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</si>
  <si>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</si>
  <si>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</si>
  <si>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</si>
  <si>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</si>
  <si>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</si>
  <si>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</si>
  <si>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</si>
  <si>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</si>
  <si>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</si>
  <si>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</si>
  <si>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</si>
  <si>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</si>
  <si>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</si>
  <si>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</si>
  <si>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</si>
  <si>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</si>
  <si>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</si>
  <si>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</si>
  <si>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</si>
  <si>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</si>
  <si>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</si>
  <si>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</si>
  <si>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</si>
  <si>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</si>
  <si>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</si>
  <si>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</si>
  <si>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</si>
  <si>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</si>
  <si>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</si>
  <si>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</si>
  <si>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</si>
  <si>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</si>
  <si>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</si>
  <si>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</si>
  <si>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</si>
  <si>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</si>
  <si>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</si>
  <si>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</si>
  <si>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</si>
  <si>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</si>
  <si>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</si>
  <si>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</si>
  <si>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</si>
  <si>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</si>
  <si>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</si>
  <si>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</si>
  <si>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</si>
  <si>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</si>
  <si>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</si>
  <si>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</si>
  <si>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</si>
  <si>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</si>
  <si>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</si>
  <si>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</si>
  <si>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</si>
  <si>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</si>
  <si>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</si>
  <si>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</si>
  <si>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</si>
  <si>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</si>
  <si>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</si>
  <si>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</si>
  <si>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</si>
  <si>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</si>
  <si>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</si>
  <si>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</si>
  <si>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</si>
  <si>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</si>
  <si>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</si>
  <si>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</si>
  <si>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</si>
  <si>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</si>
  <si>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</si>
  <si>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</si>
  <si>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</si>
  <si>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</si>
  <si>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</si>
  <si>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</si>
  <si>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</si>
  <si>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</si>
  <si>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</si>
  <si>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</si>
  <si>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</si>
  <si>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</si>
  <si>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</si>
  <si>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</si>
  <si>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</si>
  <si>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</si>
  <si>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</si>
  <si>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</si>
  <si>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</si>
  <si>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</si>
  <si>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</si>
  <si>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</si>
  <si>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</si>
  <si>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</si>
  <si>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</si>
  <si>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</si>
  <si>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</si>
  <si>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</si>
  <si>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</si>
  <si>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</si>
  <si>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</si>
  <si>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</si>
  <si>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</si>
  <si>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</si>
  <si>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</si>
  <si>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</si>
  <si>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</si>
  <si>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</si>
  <si>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</si>
  <si>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</si>
  <si>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</si>
  <si>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</si>
  <si>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</si>
  <si>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</si>
  <si>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</si>
  <si>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</si>
  <si>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</si>
  <si>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</si>
  <si>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</si>
  <si>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</si>
  <si>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</si>
  <si>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</si>
  <si>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</si>
  <si>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</si>
  <si>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</si>
  <si>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</si>
  <si>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</si>
  <si>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</si>
  <si>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</si>
  <si>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</si>
  <si>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</si>
  <si>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</si>
  <si>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</si>
  <si>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</si>
  <si>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</si>
  <si>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</si>
  <si>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</si>
  <si>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</si>
  <si>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</si>
  <si>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</si>
  <si>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</si>
  <si>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</si>
  <si>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</si>
  <si>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</si>
  <si>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</si>
  <si>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</si>
  <si>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</si>
  <si>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</si>
  <si>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</si>
  <si>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</si>
  <si>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</si>
  <si>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</si>
  <si>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</si>
  <si>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</si>
  <si>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</si>
  <si>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</si>
  <si>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</si>
  <si>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</si>
  <si>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</si>
  <si>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</si>
  <si>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</si>
  <si>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</si>
  <si>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</si>
  <si>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</si>
  <si>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</si>
  <si>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</si>
  <si>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</si>
  <si>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</si>
  <si>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</si>
  <si>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</si>
  <si>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</si>
  <si>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</si>
  <si>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</si>
  <si>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</si>
  <si>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</si>
  <si>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</si>
  <si>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</si>
  <si>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</si>
  <si>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</si>
  <si>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</si>
  <si>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</si>
  <si>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</si>
  <si>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</si>
  <si>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</si>
  <si>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</si>
  <si>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</si>
  <si>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</si>
  <si>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</si>
  <si>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</si>
  <si>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</si>
  <si>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</si>
  <si>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</si>
  <si>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</si>
  <si>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</si>
  <si>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</si>
  <si>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</si>
  <si>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</si>
  <si>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</si>
  <si>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</si>
  <si>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</si>
  <si>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</si>
  <si>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</si>
  <si>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</si>
  <si>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</si>
  <si>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</si>
  <si>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</si>
  <si>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</si>
  <si>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</si>
  <si>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</si>
  <si>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</si>
  <si>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</si>
  <si>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</si>
  <si>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</si>
  <si>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</si>
  <si>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</si>
  <si>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</si>
  <si>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</si>
  <si>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</si>
  <si>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</si>
  <si>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</si>
  <si>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</si>
  <si>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</si>
  <si>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</si>
  <si>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</si>
  <si>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</si>
  <si>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</si>
  <si>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</si>
  <si>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</si>
  <si>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</si>
  <si>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</si>
  <si>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</si>
  <si>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</si>
  <si>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</si>
  <si>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</si>
  <si>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</si>
  <si>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</si>
  <si>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</si>
  <si>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</si>
  <si>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</si>
  <si>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</si>
  <si>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</si>
  <si>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</si>
  <si>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</si>
  <si>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</si>
  <si>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</si>
  <si>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</si>
  <si>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</si>
  <si>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</si>
  <si>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</si>
  <si>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</si>
  <si>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</si>
  <si>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</si>
  <si>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</si>
  <si>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</si>
  <si>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</si>
  <si>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</si>
  <si>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</si>
  <si>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</si>
  <si>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</si>
  <si>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</si>
  <si>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</si>
  <si>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</si>
  <si>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</si>
  <si>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</si>
  <si>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</si>
  <si>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</si>
  <si>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</si>
  <si>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</si>
  <si>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</si>
  <si>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</si>
  <si>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</si>
  <si>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</si>
  <si>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</si>
  <si>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</si>
  <si>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</si>
  <si>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</si>
  <si>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</si>
  <si>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</si>
  <si>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</si>
  <si>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</si>
  <si>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</si>
  <si>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</si>
  <si>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</si>
  <si>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</si>
  <si>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</si>
  <si>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</si>
  <si>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</si>
  <si>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</si>
  <si>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</si>
  <si>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</si>
  <si>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</si>
  <si>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</si>
  <si>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</si>
  <si>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</si>
  <si>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</si>
  <si>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</si>
  <si>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</si>
  <si>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</si>
  <si>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</si>
  <si>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</si>
  <si>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</si>
  <si>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</si>
  <si>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</si>
  <si>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</si>
  <si>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</si>
  <si>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</si>
  <si>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</si>
  <si>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</si>
  <si>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</si>
  <si>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</si>
  <si>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</si>
  <si>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</si>
  <si>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</si>
  <si>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</si>
  <si>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</si>
  <si>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</si>
  <si>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</si>
  <si>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</si>
  <si>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</si>
  <si>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</si>
  <si>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</si>
  <si>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</si>
  <si>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</si>
  <si>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</si>
  <si>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</si>
  <si>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</si>
  <si>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</si>
  <si>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</si>
  <si>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</si>
  <si>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</si>
  <si>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</si>
  <si>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</si>
  <si>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</si>
  <si>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</si>
  <si>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</si>
  <si>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</si>
  <si>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</si>
  <si>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</si>
  <si>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</si>
  <si>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</si>
  <si>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</si>
  <si>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</si>
  <si>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</si>
  <si>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</si>
  <si>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</si>
  <si>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</si>
  <si>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</si>
  <si>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</si>
  <si>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</si>
  <si>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</si>
  <si>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</si>
  <si>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</si>
  <si>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</si>
  <si>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</si>
  <si>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</si>
  <si>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</si>
  <si>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</si>
  <si>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</si>
  <si>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</si>
  <si>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</si>
  <si>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</si>
  <si>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</si>
  <si>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</si>
  <si>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</si>
  <si>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</si>
  <si>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</si>
  <si>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</si>
  <si>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</si>
  <si>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</si>
  <si>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</si>
  <si>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</si>
  <si>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</si>
  <si>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</si>
  <si>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</si>
  <si>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</si>
  <si>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</si>
  <si>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</si>
  <si>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</si>
  <si>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</si>
  <si>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</si>
  <si>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</si>
  <si>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</si>
  <si>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</si>
  <si>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</si>
  <si>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</si>
  <si>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</si>
  <si>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</si>
  <si>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</si>
  <si>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</si>
  <si>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</si>
  <si>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</si>
  <si>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</si>
  <si>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</si>
  <si>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</si>
  <si>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</si>
  <si>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</si>
  <si>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</si>
  <si>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</si>
  <si>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</si>
  <si>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</si>
  <si>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</si>
  <si>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</si>
  <si>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</si>
  <si>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</si>
  <si>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</si>
  <si>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</si>
  <si>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</si>
  <si>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</si>
  <si>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</si>
  <si>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</si>
  <si>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</si>
  <si>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</si>
  <si>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</si>
  <si>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</si>
  <si>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</si>
  <si>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</si>
  <si>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</si>
  <si>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</si>
  <si>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</si>
  <si>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</si>
  <si>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</si>
  <si>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</si>
  <si>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</si>
  <si>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</si>
  <si>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</si>
  <si>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</si>
  <si>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</si>
  <si>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</si>
  <si>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</si>
  <si>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</si>
  <si>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</si>
  <si>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</si>
  <si>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</si>
  <si>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</si>
  <si>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</si>
  <si>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</si>
  <si>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</si>
  <si>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</si>
  <si>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</si>
  <si>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</si>
  <si>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</si>
  <si>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</si>
  <si>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</si>
  <si>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</si>
  <si>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</si>
  <si>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</si>
  <si>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</si>
  <si>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</si>
  <si>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</si>
  <si>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</si>
  <si>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</si>
  <si>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</si>
  <si>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</si>
  <si>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</si>
  <si>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</si>
  <si>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</si>
  <si>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</si>
  <si>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</si>
  <si>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</si>
  <si>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</si>
  <si>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</si>
  <si>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</si>
  <si>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</si>
  <si>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</si>
  <si>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</si>
  <si>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</si>
  <si>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</si>
  <si>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</si>
  <si>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</si>
  <si>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</si>
  <si>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</si>
  <si>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</si>
  <si>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</si>
  <si>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</si>
  <si>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</si>
  <si>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</si>
  <si>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</si>
  <si>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</si>
  <si>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</si>
  <si>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</si>
  <si>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</si>
  <si>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</si>
  <si>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</si>
  <si>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</si>
  <si>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</si>
  <si>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</si>
  <si>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</si>
  <si>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</si>
  <si>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</si>
  <si>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</si>
  <si>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</si>
  <si>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</si>
  <si>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</si>
  <si>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</si>
  <si>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</si>
  <si>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</si>
  <si>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</si>
  <si>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</si>
  <si>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</si>
  <si>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</si>
  <si>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</si>
  <si>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</si>
  <si>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</si>
  <si>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</si>
  <si>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</si>
  <si>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</si>
  <si>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</si>
  <si>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</si>
  <si>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</si>
  <si>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</si>
  <si>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</si>
  <si>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</si>
  <si>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</si>
  <si>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</si>
  <si>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</si>
  <si>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</si>
  <si>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</si>
  <si>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</si>
  <si>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</si>
  <si>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</si>
  <si>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</si>
  <si>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</si>
  <si>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</si>
  <si>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</si>
  <si>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</si>
  <si>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</si>
  <si>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</si>
  <si>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</si>
  <si>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</si>
  <si>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</si>
  <si>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</si>
  <si>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</si>
  <si>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</si>
  <si>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</si>
  <si>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</si>
  <si>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</si>
  <si>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</si>
  <si>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</si>
  <si>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</si>
  <si>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</si>
  <si>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</si>
  <si>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</si>
  <si>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</si>
  <si>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</si>
  <si>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</si>
  <si>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</si>
  <si>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</si>
  <si>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</si>
  <si>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</si>
  <si>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</si>
  <si>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</si>
  <si>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</si>
  <si>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</si>
  <si>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</si>
  <si>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</si>
  <si>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</si>
  <si>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</si>
  <si>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</si>
  <si>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</si>
  <si>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</si>
  <si>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</si>
  <si>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</si>
  <si>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</si>
  <si>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</si>
  <si>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</si>
  <si>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</si>
  <si>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</si>
  <si>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</si>
  <si>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</si>
  <si>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</si>
  <si>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</si>
  <si>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</si>
  <si>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</si>
  <si>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</si>
  <si>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</si>
  <si>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</si>
  <si>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</si>
  <si>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</si>
  <si>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</si>
  <si>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</si>
  <si>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</si>
  <si>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</si>
  <si>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</si>
  <si>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</si>
  <si>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</si>
  <si>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</si>
  <si>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</si>
  <si>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</si>
  <si>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</si>
  <si>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</si>
  <si>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</si>
  <si>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</si>
  <si>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</si>
  <si>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</si>
  <si>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</si>
  <si>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</si>
  <si>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</si>
  <si>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</si>
  <si>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</si>
  <si>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</si>
  <si>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</si>
  <si>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</si>
  <si>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</si>
  <si>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</si>
  <si>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</si>
  <si>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</si>
  <si>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</si>
  <si>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</si>
  <si>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</si>
  <si>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</si>
  <si>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</si>
  <si>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</si>
  <si>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</si>
  <si>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</si>
  <si>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</si>
  <si>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</si>
  <si>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</si>
  <si>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</si>
  <si>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</si>
  <si>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</si>
  <si>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</si>
  <si>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</si>
  <si>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</si>
  <si>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</si>
  <si>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</si>
  <si>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</si>
  <si>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</si>
  <si>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</si>
  <si>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</si>
  <si>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</si>
  <si>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</si>
  <si>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</si>
  <si>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</si>
  <si>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</si>
  <si>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</si>
  <si>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</si>
  <si>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</si>
  <si>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</si>
  <si>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</si>
  <si>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</si>
  <si>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</si>
  <si>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</si>
  <si>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</si>
  <si>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</si>
  <si>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</si>
  <si>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</si>
  <si>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</si>
  <si>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</si>
  <si>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</si>
  <si>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</si>
  <si>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</si>
  <si>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</si>
  <si>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</si>
  <si>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</si>
  <si>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</si>
  <si>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</si>
  <si>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</si>
  <si>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</si>
  <si>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</si>
  <si>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</si>
  <si>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</si>
  <si>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</si>
  <si>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</si>
  <si>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</si>
  <si>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</si>
  <si>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</si>
  <si>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</si>
  <si>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</si>
  <si>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</si>
  <si>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</si>
  <si>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</si>
  <si>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</si>
  <si>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</si>
  <si>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</si>
  <si>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</si>
  <si>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</si>
  <si>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</si>
  <si>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</si>
  <si>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</si>
  <si>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</si>
  <si>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</si>
  <si>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</si>
  <si>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</si>
  <si>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</si>
  <si>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</si>
  <si>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</si>
  <si>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</si>
  <si>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</si>
  <si>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</si>
  <si>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</si>
  <si>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</si>
  <si>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</si>
  <si>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</si>
  <si>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</si>
  <si>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</si>
  <si>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</si>
  <si>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</si>
  <si>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</si>
  <si>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</si>
  <si>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</si>
  <si>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</si>
  <si>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</si>
  <si>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</si>
  <si>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</si>
  <si>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</si>
  <si>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</si>
  <si>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</si>
  <si>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</si>
  <si>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</si>
  <si>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</si>
  <si>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</si>
  <si>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</si>
  <si>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</si>
  <si>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</si>
  <si>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</si>
  <si>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</si>
  <si>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</si>
  <si>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</si>
  <si>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</si>
  <si>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</si>
  <si>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</si>
  <si>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</si>
  <si>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</si>
  <si>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</si>
  <si>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</si>
  <si>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</si>
  <si>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</si>
  <si>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</si>
  <si>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</si>
  <si>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</si>
  <si>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</si>
  <si>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</si>
  <si>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</si>
  <si>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</si>
  <si>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</si>
  <si>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</si>
  <si>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</si>
  <si>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</si>
  <si>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</si>
  <si>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</si>
  <si>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</si>
  <si>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</si>
  <si>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</si>
  <si>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</si>
  <si>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</si>
  <si>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</si>
  <si>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</si>
  <si>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</si>
  <si>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</si>
  <si>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</si>
  <si>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</si>
  <si>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</si>
  <si>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</si>
  <si>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</si>
  <si>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</si>
  <si>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</si>
  <si>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</si>
  <si>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</si>
  <si>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</si>
  <si>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</si>
  <si>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</si>
  <si>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</si>
  <si>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</si>
  <si>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</si>
  <si>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</si>
  <si>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</si>
  <si>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</si>
  <si>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</si>
  <si>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</si>
  <si>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</si>
  <si>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</si>
  <si>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</si>
  <si>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</si>
  <si>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</si>
  <si>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</si>
  <si>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</si>
  <si>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</si>
  <si>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</si>
  <si>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</si>
  <si>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</si>
  <si>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</si>
  <si>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</si>
  <si>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</si>
  <si>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</si>
  <si>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</si>
  <si>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</si>
  <si>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</si>
  <si>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</si>
  <si>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</si>
  <si>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</si>
  <si>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</si>
  <si>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</si>
  <si>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</si>
  <si>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</si>
  <si>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</si>
  <si>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</si>
  <si>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</si>
  <si>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</si>
  <si>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</si>
  <si>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</si>
  <si>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</si>
  <si>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</si>
  <si>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</si>
  <si>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</si>
  <si>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</si>
  <si>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</si>
  <si>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</si>
  <si>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</si>
  <si>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</si>
  <si>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</si>
  <si>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</si>
  <si>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</si>
  <si>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</si>
  <si>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</si>
  <si>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</si>
  <si>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</si>
  <si>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</si>
  <si>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</si>
  <si>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</si>
  <si>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</si>
  <si>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</si>
  <si>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</si>
  <si>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</si>
  <si>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</si>
  <si>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</si>
  <si>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</si>
  <si>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</si>
  <si>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</si>
  <si>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</si>
  <si>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</si>
  <si>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</si>
  <si>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</si>
  <si>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</si>
  <si>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</si>
  <si>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</si>
  <si>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</si>
  <si>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</si>
  <si>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</si>
  <si>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</si>
  <si>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</si>
  <si>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</si>
  <si>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</si>
  <si>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</si>
  <si>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</si>
  <si>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</si>
  <si>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</si>
  <si>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</si>
  <si>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</si>
  <si>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</si>
  <si>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</si>
  <si>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</si>
  <si>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</si>
  <si>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</si>
  <si>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</si>
  <si>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</si>
  <si>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</si>
  <si>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</si>
  <si>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</si>
  <si>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</si>
  <si>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</si>
  <si>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</si>
  <si>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</si>
  <si>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</si>
  <si>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</si>
  <si>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</si>
  <si>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</si>
  <si>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</si>
  <si>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</si>
  <si>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</si>
  <si>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</si>
  <si>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</si>
  <si>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</si>
  <si>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</si>
  <si>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</si>
  <si>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</si>
  <si>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</si>
  <si>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</si>
  <si>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</si>
  <si>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</si>
  <si>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</si>
  <si>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</si>
  <si>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</si>
  <si>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</si>
  <si>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</si>
  <si>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</si>
  <si>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</si>
  <si>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</si>
  <si>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</si>
  <si>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</si>
  <si>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</si>
  <si>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</si>
  <si>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</si>
  <si>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</si>
  <si>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</si>
  <si>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</si>
  <si>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</si>
  <si>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</si>
  <si>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</si>
  <si>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</si>
  <si>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</si>
  <si>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</si>
  <si>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</si>
  <si>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</si>
  <si>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</si>
  <si>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</si>
  <si>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</si>
  <si>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</si>
  <si>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</si>
  <si>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</si>
  <si>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</si>
  <si>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</si>
  <si>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</si>
  <si>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</si>
  <si>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</si>
  <si>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</si>
  <si>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</si>
  <si>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</si>
  <si>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</si>
  <si>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</si>
  <si>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</si>
  <si>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</si>
  <si>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</si>
  <si>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</si>
  <si>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</si>
  <si>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</si>
  <si>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</si>
  <si>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</si>
  <si>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</si>
  <si>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</si>
  <si>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</si>
  <si>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</si>
  <si>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</si>
  <si>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</si>
  <si>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</si>
  <si>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</si>
  <si>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</si>
  <si>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</si>
  <si>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</si>
  <si>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</si>
  <si>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</si>
  <si>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</si>
  <si>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</si>
  <si>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</si>
  <si>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</si>
  <si>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</si>
  <si>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</si>
  <si>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</si>
  <si>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</si>
  <si>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</si>
  <si>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</si>
  <si>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</si>
  <si>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</si>
  <si>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</si>
  <si>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</si>
  <si>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</si>
  <si>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</si>
  <si>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</si>
  <si>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</si>
  <si>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</si>
  <si>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</si>
  <si>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</si>
  <si>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</si>
  <si>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</si>
  <si>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</si>
  <si>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</si>
  <si>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</si>
  <si>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</si>
  <si>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</si>
  <si>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</si>
  <si>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</si>
  <si>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</si>
  <si>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</si>
  <si>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</si>
  <si>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</si>
  <si>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</si>
  <si>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</si>
  <si>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</si>
  <si>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</si>
  <si>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</si>
  <si>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</si>
  <si>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</si>
  <si>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</si>
  <si>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</si>
  <si>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</si>
  <si>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</si>
  <si>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</si>
  <si>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</si>
  <si>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</si>
  <si>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</si>
  <si>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</si>
  <si>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</si>
  <si>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</si>
  <si>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</si>
  <si>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</si>
  <si>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</si>
  <si>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</si>
  <si>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</si>
  <si>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</si>
  <si>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</si>
  <si>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</si>
  <si>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</si>
  <si>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</si>
  <si>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</si>
  <si>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</si>
  <si>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</si>
  <si>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</si>
  <si>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</si>
  <si>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</si>
  <si>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</si>
  <si>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</si>
  <si>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</si>
  <si>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</si>
  <si>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</si>
  <si>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</si>
  <si>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</si>
  <si>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</si>
  <si>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</si>
  <si>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</si>
  <si>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</si>
  <si>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</si>
  <si>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</si>
  <si>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</si>
  <si>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</si>
  <si>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</si>
  <si>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</si>
  <si>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</si>
  <si>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</si>
  <si>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</si>
  <si>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</si>
  <si>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</si>
  <si>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</si>
  <si>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</si>
  <si>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</si>
  <si>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</si>
  <si>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</si>
  <si>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</si>
  <si>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</si>
  <si>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</si>
  <si>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</si>
  <si>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</si>
  <si>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</si>
  <si>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</si>
  <si>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</si>
  <si>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</si>
  <si>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</si>
  <si>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</si>
  <si>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</si>
  <si>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</si>
  <si>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</si>
  <si>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</si>
  <si>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</si>
  <si>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</si>
  <si>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</si>
  <si>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</si>
  <si>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</si>
  <si>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</si>
  <si>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</si>
  <si>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</si>
  <si>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</si>
  <si>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</si>
  <si>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</si>
  <si>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</si>
  <si>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</si>
  <si>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</si>
  <si>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</si>
  <si>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</si>
  <si>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</si>
  <si>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</si>
  <si>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</si>
  <si>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</si>
  <si>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</si>
  <si>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</si>
  <si>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</si>
  <si>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</si>
  <si>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</si>
  <si>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</si>
  <si>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</si>
  <si>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</si>
  <si>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</si>
  <si>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</si>
  <si>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</si>
  <si>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</si>
  <si>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</si>
  <si>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</si>
  <si>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</si>
  <si>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</si>
  <si>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</si>
  <si>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</si>
  <si>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</si>
  <si>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</si>
  <si>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</si>
  <si>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</si>
  <si>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</si>
  <si>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</si>
  <si>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</si>
  <si>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</si>
  <si>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</si>
  <si>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</si>
  <si>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</si>
  <si>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</si>
  <si>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</si>
  <si>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</si>
  <si>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</si>
  <si>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</si>
  <si>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</si>
  <si>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</si>
  <si>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</si>
  <si>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</si>
  <si>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</si>
  <si>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</si>
  <si>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</si>
  <si>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</si>
  <si>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</si>
  <si>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</si>
  <si>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</si>
  <si>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</si>
  <si>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</si>
  <si>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</si>
  <si>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</si>
  <si>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</si>
  <si>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</si>
  <si>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</si>
  <si>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</si>
  <si>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</si>
  <si>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</si>
  <si>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</si>
  <si>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</si>
  <si>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</si>
  <si>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</si>
  <si>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</si>
  <si>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</si>
  <si>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</si>
  <si>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</si>
  <si>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</si>
  <si>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</si>
  <si>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</si>
  <si>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</si>
  <si>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</si>
  <si>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</si>
  <si>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</si>
  <si>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</si>
  <si>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</si>
  <si>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</si>
  <si>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</si>
  <si>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</si>
  <si>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</si>
  <si>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</si>
  <si>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</si>
  <si>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</si>
  <si>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</si>
  <si>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</si>
  <si>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</si>
  <si>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</si>
  <si>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</si>
  <si>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</si>
  <si>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</si>
  <si>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</si>
  <si>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</si>
  <si>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</si>
  <si>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</si>
  <si>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</si>
  <si>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</si>
  <si>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</si>
  <si>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</si>
  <si>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</si>
  <si>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</si>
  <si>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</si>
  <si>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</si>
  <si>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</si>
  <si>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</si>
  <si>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</si>
  <si>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</si>
  <si>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</si>
  <si>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</si>
  <si>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</si>
  <si>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</si>
  <si>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</si>
  <si>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</si>
  <si>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</si>
  <si>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</si>
  <si>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</si>
  <si>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</si>
  <si>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</si>
  <si>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</si>
  <si>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</si>
  <si>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</si>
  <si>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</si>
  <si>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</si>
  <si>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</si>
  <si>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</si>
  <si>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</si>
  <si>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</si>
  <si>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</si>
  <si>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</si>
  <si>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</si>
  <si>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</si>
  <si>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</si>
  <si>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</si>
  <si>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</si>
  <si>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</si>
  <si>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</si>
  <si>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</si>
  <si>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</si>
  <si>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</si>
  <si>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</si>
  <si>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</si>
  <si>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</si>
  <si>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</si>
  <si>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</si>
  <si>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</si>
  <si>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</si>
  <si>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</si>
  <si>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</si>
  <si>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</si>
  <si>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</si>
  <si>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</si>
  <si>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</si>
  <si>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</si>
  <si>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</si>
  <si>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</si>
  <si>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</si>
  <si>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</si>
  <si>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</si>
  <si>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</si>
  <si>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</si>
  <si>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</si>
  <si>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</si>
  <si>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</si>
  <si>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</si>
  <si>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</si>
  <si>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</si>
  <si>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</si>
  <si>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</si>
  <si>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</si>
  <si>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</si>
  <si>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</si>
  <si>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</si>
  <si>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</si>
  <si>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</si>
  <si>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</si>
  <si>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</si>
  <si>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</si>
  <si>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</si>
  <si>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</si>
  <si>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</si>
  <si>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</si>
  <si>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</si>
  <si>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</si>
  <si>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</si>
  <si>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</si>
  <si>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</si>
  <si>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</si>
  <si>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</si>
  <si>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</si>
  <si>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</si>
  <si>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</si>
  <si>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</si>
  <si>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</si>
  <si>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</si>
  <si>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</si>
  <si>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</si>
  <si>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</si>
  <si>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</si>
  <si>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</si>
  <si>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</si>
  <si>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</si>
  <si>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</si>
  <si>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</si>
  <si>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</si>
  <si>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</si>
  <si>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</si>
  <si>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</si>
  <si>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</si>
  <si>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</si>
  <si>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</si>
  <si>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</si>
  <si>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</si>
  <si>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</si>
  <si>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</si>
  <si>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</si>
  <si>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</si>
  <si>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</si>
  <si>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</si>
  <si>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</si>
  <si>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</si>
  <si>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</si>
  <si>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</si>
  <si>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</si>
  <si>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</si>
  <si>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</si>
  <si>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</si>
  <si>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</si>
  <si>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</si>
  <si>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</si>
  <si>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</si>
  <si>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</si>
  <si>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</si>
  <si>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</si>
  <si>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</si>
  <si>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</si>
  <si>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</si>
  <si>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</si>
  <si>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</si>
  <si>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</si>
  <si>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</si>
  <si>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</si>
  <si>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</si>
  <si>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</si>
  <si>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</si>
  <si>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</si>
  <si>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</si>
  <si>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</si>
  <si>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</si>
  <si>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</si>
  <si>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</si>
  <si>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</si>
  <si>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</si>
  <si>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</si>
  <si>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</si>
  <si>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</si>
  <si>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</si>
  <si>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</si>
  <si>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</si>
  <si>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</si>
  <si>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</si>
  <si>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</si>
  <si>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</si>
  <si>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</si>
  <si>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</si>
  <si>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</si>
  <si>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</si>
  <si>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</si>
  <si>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</si>
  <si>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</si>
  <si>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</si>
  <si>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</si>
  <si>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</si>
  <si>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</si>
  <si>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</si>
  <si>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</si>
  <si>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</si>
  <si>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</si>
  <si>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</si>
  <si>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</si>
  <si>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</si>
  <si>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</si>
  <si>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</si>
  <si>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</si>
  <si>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</si>
  <si>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</si>
  <si>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</si>
  <si>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</si>
  <si>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</si>
  <si>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</si>
  <si>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</si>
  <si>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</si>
  <si>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</si>
  <si>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</si>
  <si>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</si>
  <si>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</si>
  <si>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</si>
  <si>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</si>
  <si>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</si>
  <si>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</si>
  <si>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</si>
  <si>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</si>
  <si>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</si>
  <si>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</si>
  <si>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</si>
  <si>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</si>
  <si>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</si>
  <si>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</si>
  <si>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</si>
  <si>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</si>
  <si>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</si>
  <si>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</si>
  <si>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</si>
  <si>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</si>
  <si>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</si>
  <si>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</si>
  <si>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</si>
  <si>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</si>
  <si>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</si>
  <si>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</si>
  <si>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</si>
  <si>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</si>
  <si>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</si>
  <si>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</si>
  <si>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</si>
  <si>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</si>
  <si>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</si>
  <si>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</si>
  <si>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</si>
  <si>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</si>
  <si>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</si>
  <si>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</si>
  <si>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</si>
  <si>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</si>
  <si>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</si>
  <si>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</si>
  <si>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</si>
  <si>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</si>
  <si>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</si>
  <si>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</si>
  <si>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</si>
  <si>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</si>
  <si>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</si>
  <si>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</si>
  <si>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</si>
  <si>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</si>
  <si>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</si>
  <si>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</si>
  <si>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</si>
  <si>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</si>
  <si>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</si>
  <si>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</si>
  <si>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</si>
  <si>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</si>
  <si>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</si>
  <si>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</si>
  <si>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</si>
  <si>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</si>
  <si>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</si>
  <si>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</si>
  <si>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</si>
  <si>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</si>
  <si>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</si>
  <si>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</si>
  <si>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</si>
  <si>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</si>
  <si>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</si>
  <si>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</si>
  <si>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</si>
  <si>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</si>
  <si>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</si>
  <si>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</si>
  <si>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</si>
  <si>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</si>
  <si>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</si>
  <si>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</si>
  <si>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</si>
  <si>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</si>
  <si>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</si>
  <si>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</si>
  <si>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</si>
  <si>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</si>
  <si>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</si>
  <si>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</si>
  <si>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</si>
  <si>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</si>
  <si>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</si>
  <si>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</si>
  <si>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</si>
  <si>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</si>
  <si>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</si>
  <si>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</si>
  <si>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</si>
  <si>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</si>
  <si>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</si>
  <si>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</si>
  <si>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</si>
  <si>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</si>
  <si>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</si>
  <si>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</si>
  <si>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</si>
  <si>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</si>
  <si>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</si>
  <si>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</si>
  <si>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</si>
  <si>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</si>
  <si>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</si>
  <si>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</si>
  <si>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</si>
  <si>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</si>
  <si>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</si>
  <si>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</si>
  <si>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</si>
  <si>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</si>
  <si>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</si>
  <si>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</si>
  <si>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</si>
  <si>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</si>
  <si>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</si>
  <si>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</si>
  <si>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</si>
  <si>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</si>
  <si>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</si>
  <si>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</si>
  <si>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</si>
  <si>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</si>
  <si>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</si>
  <si>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</si>
  <si>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</si>
  <si>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</si>
  <si>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</si>
  <si>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</si>
  <si>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</si>
  <si>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</si>
  <si>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</si>
  <si>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</si>
  <si>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</si>
  <si>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</si>
  <si>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</si>
  <si>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</si>
  <si>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</si>
  <si>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</si>
  <si>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</si>
  <si>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</si>
  <si>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</si>
  <si>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</si>
  <si>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</si>
  <si>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</si>
  <si>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</si>
  <si>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</si>
  <si>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</si>
  <si>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</si>
  <si>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</si>
  <si>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</si>
  <si>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</si>
  <si>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</si>
  <si>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</si>
  <si>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</si>
  <si>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</si>
  <si>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</si>
  <si>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</si>
  <si>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</si>
  <si>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</si>
  <si>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</si>
  <si>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</si>
  <si>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</si>
  <si>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</si>
  <si>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</si>
  <si>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</si>
  <si>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</si>
  <si>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</si>
  <si>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</si>
  <si>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</si>
  <si>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</si>
  <si>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</si>
  <si>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</si>
  <si>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</si>
  <si>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</si>
  <si>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</si>
  <si>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</si>
  <si>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</si>
  <si>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</si>
  <si>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</si>
  <si>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</si>
  <si>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</si>
  <si>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</si>
  <si>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</si>
  <si>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</si>
  <si>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</si>
  <si>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</si>
  <si>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</si>
  <si>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</si>
  <si>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</si>
  <si>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</si>
  <si>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</si>
  <si>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</si>
  <si>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</si>
  <si>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</si>
  <si>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</si>
  <si>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</si>
  <si>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</si>
  <si>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</si>
  <si>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</si>
  <si>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</si>
  <si>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</si>
  <si>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</si>
  <si>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</si>
  <si>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</si>
  <si>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</si>
  <si>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</si>
  <si>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</si>
  <si>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</si>
  <si>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</si>
  <si>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</si>
  <si>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</si>
  <si>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</si>
  <si>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</si>
  <si>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</si>
  <si>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</si>
  <si>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</si>
  <si>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</si>
  <si>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</si>
  <si>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</si>
  <si>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</si>
  <si>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</si>
  <si>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</si>
  <si>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</si>
  <si>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</si>
  <si>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</si>
  <si>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</si>
  <si>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</si>
  <si>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</si>
  <si>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</si>
  <si>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</si>
  <si>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</si>
  <si>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</si>
  <si>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</si>
  <si>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</si>
  <si>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</si>
  <si>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</si>
  <si>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</si>
  <si>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</si>
  <si>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</si>
  <si>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</si>
  <si>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</si>
  <si>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</si>
  <si>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</si>
  <si>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</si>
  <si>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</si>
  <si>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</si>
  <si>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</si>
  <si>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</si>
  <si>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</si>
  <si>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</si>
  <si>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</si>
  <si>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</si>
  <si>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</si>
  <si>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</si>
  <si>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</si>
  <si>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</si>
  <si>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</si>
  <si>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</si>
  <si>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</si>
  <si>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</si>
  <si>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</si>
  <si>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</si>
  <si>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</si>
  <si>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</si>
  <si>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</si>
  <si>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</si>
  <si>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</si>
  <si>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</si>
  <si>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</si>
  <si>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</si>
  <si>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</si>
  <si>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</si>
  <si>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</si>
  <si>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</si>
  <si>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</si>
  <si>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</si>
  <si>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</si>
  <si>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</si>
  <si>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</si>
  <si>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</si>
  <si>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</si>
  <si>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</si>
  <si>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</si>
  <si>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</si>
  <si>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</si>
  <si>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</si>
  <si>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</si>
  <si>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</si>
  <si>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</si>
  <si>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</si>
  <si>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</si>
  <si>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</si>
  <si>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</si>
  <si>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</si>
  <si>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</si>
  <si>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</si>
  <si>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</si>
  <si>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</si>
  <si>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</si>
  <si>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</si>
  <si>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</si>
  <si>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</si>
  <si>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</si>
  <si>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</si>
  <si>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</si>
  <si>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</si>
  <si>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</si>
  <si>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</si>
  <si>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</si>
  <si>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</si>
  <si>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</si>
  <si>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</si>
  <si>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</si>
  <si>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</si>
  <si>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</si>
  <si>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</si>
  <si>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</si>
  <si>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</si>
  <si>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</si>
  <si>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</si>
  <si>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</si>
  <si>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</si>
  <si>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</si>
  <si>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</si>
  <si>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</si>
  <si>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</si>
  <si>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</si>
  <si>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</si>
  <si>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</si>
  <si>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</si>
  <si>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</si>
  <si>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</si>
  <si>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</si>
  <si>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</si>
  <si>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</si>
  <si>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</si>
  <si>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</si>
  <si>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</si>
  <si>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</si>
  <si>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</si>
  <si>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</si>
  <si>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</si>
  <si>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</si>
  <si>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</si>
  <si>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</si>
  <si>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</si>
  <si>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</si>
  <si>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</si>
  <si>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</si>
  <si>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</si>
  <si>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</si>
  <si>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</si>
  <si>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</si>
  <si>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</si>
  <si>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</si>
  <si>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</si>
  <si>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</si>
  <si>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</si>
  <si>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</si>
  <si>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</si>
  <si>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</si>
  <si>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</si>
  <si>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</si>
  <si>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</si>
  <si>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</si>
  <si>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</si>
  <si>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</si>
  <si>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</si>
  <si>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</si>
  <si>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</si>
  <si>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</si>
  <si>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</si>
  <si>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</si>
  <si>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</si>
  <si>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</si>
  <si>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</si>
  <si>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</si>
  <si>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</si>
  <si>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</si>
  <si>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</si>
  <si>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</si>
  <si>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</si>
  <si>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</si>
  <si>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</si>
  <si>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</si>
  <si>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</si>
  <si>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</si>
  <si>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</si>
  <si>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</si>
  <si>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</si>
  <si>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</si>
  <si>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</si>
  <si>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</si>
  <si>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</si>
  <si>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</si>
  <si>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</si>
  <si>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</si>
  <si>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</si>
  <si>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</si>
  <si>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</si>
  <si>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</si>
  <si>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</si>
  <si>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</si>
  <si>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</si>
  <si>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</si>
  <si>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</si>
  <si>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</si>
  <si>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</si>
  <si>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</si>
  <si>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</si>
  <si>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</si>
  <si>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</si>
  <si>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</si>
  <si>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</si>
  <si>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</si>
  <si>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</si>
  <si>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</si>
  <si>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</si>
  <si>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</si>
  <si>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</si>
  <si>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</si>
  <si>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</si>
  <si>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</si>
  <si>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</si>
  <si>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</si>
  <si>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</si>
  <si>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</si>
  <si>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</si>
  <si>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</si>
  <si>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</si>
  <si>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</si>
  <si>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</si>
  <si>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</si>
  <si>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</si>
  <si>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</si>
  <si>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</si>
  <si>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</si>
  <si>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</si>
  <si>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</si>
  <si>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</si>
  <si>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</si>
  <si>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</si>
  <si>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</si>
  <si>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</si>
  <si>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</si>
  <si>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</si>
  <si>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</si>
  <si>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</si>
  <si>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</si>
  <si>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</si>
  <si>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</si>
  <si>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</si>
  <si>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</si>
  <si>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</si>
  <si>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</si>
  <si>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</si>
  <si>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</si>
  <si>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</si>
  <si>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</si>
  <si>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</si>
  <si>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</si>
  <si>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</si>
  <si>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</si>
  <si>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</si>
  <si>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</si>
  <si>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</si>
  <si>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</si>
  <si>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</si>
  <si>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</si>
  <si>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</si>
  <si>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</si>
  <si>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</si>
  <si>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</si>
  <si>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</si>
  <si>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</si>
  <si>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</si>
  <si>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</si>
  <si>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</si>
  <si>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</si>
  <si>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</si>
  <si>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</si>
  <si>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</si>
  <si>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</si>
  <si>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</si>
  <si>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</si>
  <si>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</si>
  <si>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</si>
  <si>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</si>
  <si>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</si>
  <si>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</si>
  <si>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</si>
  <si>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</si>
  <si>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</si>
  <si>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</si>
  <si>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</si>
  <si>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</si>
  <si>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</si>
  <si>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</si>
  <si>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</si>
  <si>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</si>
  <si>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</si>
  <si>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</si>
  <si>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</si>
  <si>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</si>
  <si>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</si>
  <si>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</si>
  <si>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</si>
  <si>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</si>
  <si>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</si>
  <si>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</si>
  <si>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</si>
  <si>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</si>
  <si>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</si>
  <si>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</si>
  <si>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</si>
  <si>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</si>
  <si>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</si>
  <si>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</si>
  <si>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</si>
  <si>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</si>
  <si>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</si>
  <si>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</si>
  <si>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</si>
  <si>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</si>
  <si>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</si>
  <si>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</si>
  <si>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</si>
  <si>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</si>
  <si>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</si>
  <si>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</si>
  <si>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</si>
  <si>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</si>
  <si>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</si>
  <si>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</si>
  <si>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</si>
  <si>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</si>
  <si>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</si>
  <si>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</si>
  <si>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</si>
  <si>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</si>
  <si>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</si>
  <si>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</si>
  <si>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</si>
  <si>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</si>
  <si>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</si>
  <si>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</si>
  <si>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</si>
  <si>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</si>
  <si>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</si>
  <si>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</si>
  <si>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</si>
  <si>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</si>
  <si>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</si>
  <si>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</si>
  <si>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</si>
  <si>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</si>
  <si>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</si>
  <si>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</si>
  <si>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</si>
  <si>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</si>
  <si>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</si>
  <si>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</si>
  <si>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</si>
  <si>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</si>
  <si>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</si>
  <si>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</si>
  <si>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</si>
  <si>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</si>
  <si>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</si>
  <si>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</si>
  <si>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</si>
  <si>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</si>
  <si>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</si>
  <si>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</si>
  <si>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</si>
  <si>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</si>
  <si>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</si>
  <si>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</si>
  <si>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</si>
  <si>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</si>
  <si>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</si>
  <si>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</si>
  <si>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</si>
  <si>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</si>
  <si>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</si>
  <si>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</si>
  <si>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</si>
  <si>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</si>
  <si>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</si>
  <si>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</si>
  <si>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</si>
  <si>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</si>
  <si>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</si>
  <si>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</si>
  <si>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</si>
  <si>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</si>
  <si>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</si>
  <si>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</si>
  <si>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</si>
  <si>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</si>
  <si>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</si>
  <si>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</si>
  <si>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</si>
  <si>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</si>
  <si>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</si>
  <si>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</si>
  <si>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</si>
  <si>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</si>
  <si>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</si>
  <si>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</si>
  <si>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</si>
  <si>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</si>
  <si>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</si>
  <si>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</si>
  <si>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</si>
  <si>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</si>
  <si>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</si>
  <si>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</si>
  <si>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</si>
  <si>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</si>
  <si>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</si>
  <si>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</si>
  <si>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</si>
  <si>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</si>
  <si>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</si>
  <si>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</si>
  <si>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</si>
  <si>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</si>
  <si>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</si>
  <si>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</si>
  <si>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</si>
  <si>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</si>
  <si>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</si>
  <si>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</si>
  <si>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</si>
  <si>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</si>
  <si>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</si>
  <si>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</si>
  <si>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</si>
  <si>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</si>
  <si>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</si>
  <si>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</si>
  <si>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</si>
  <si>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</si>
  <si>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</si>
  <si>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</si>
  <si>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</si>
  <si>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</si>
  <si>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</si>
  <si>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</si>
  <si>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</si>
  <si>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</si>
  <si>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</si>
  <si>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</si>
  <si>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</si>
  <si>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</si>
  <si>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</si>
  <si>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</si>
  <si>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</si>
  <si>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</si>
  <si>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</si>
  <si>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</si>
  <si>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</si>
  <si>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</si>
  <si>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</si>
  <si>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</si>
  <si>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</si>
  <si>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</si>
  <si>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</si>
  <si>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</si>
  <si>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</si>
  <si>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</si>
  <si>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</si>
  <si>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</si>
  <si>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</si>
  <si>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</si>
  <si>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</si>
  <si>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</si>
  <si>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</si>
  <si>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</si>
  <si>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</si>
  <si>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</si>
  <si>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</si>
  <si>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</si>
  <si>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</si>
  <si>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</si>
  <si>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</si>
  <si>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</si>
  <si>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</si>
  <si>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</si>
  <si>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</si>
  <si>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</si>
  <si>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</si>
  <si>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</si>
  <si>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</si>
  <si>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</si>
  <si>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</si>
  <si>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</si>
  <si>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</si>
  <si>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</si>
  <si>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</si>
  <si>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</si>
  <si>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</si>
  <si>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</si>
  <si>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</si>
  <si>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</si>
  <si>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</si>
  <si>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</si>
  <si>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</si>
  <si>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</si>
  <si>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</si>
  <si>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</si>
  <si>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</si>
  <si>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</si>
  <si>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</si>
  <si>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</si>
  <si>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</si>
  <si>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</si>
  <si>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</si>
  <si>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</si>
  <si>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</si>
  <si>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</si>
  <si>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</si>
  <si>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</si>
  <si>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</si>
  <si>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</si>
  <si>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</si>
  <si>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</si>
  <si>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</si>
  <si>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</si>
  <si>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</si>
  <si>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</si>
  <si>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</si>
  <si>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</si>
  <si>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</si>
  <si>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</si>
  <si>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</si>
  <si>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</si>
  <si>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</si>
  <si>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</si>
  <si>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</si>
  <si>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</si>
  <si>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</si>
  <si>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</si>
  <si>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</si>
  <si>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</si>
  <si>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</si>
  <si>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</si>
  <si>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</si>
  <si>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</si>
  <si>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</si>
  <si>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</si>
  <si>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</si>
  <si>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</si>
  <si>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</si>
  <si>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</si>
  <si>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</si>
  <si>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</si>
  <si>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</si>
  <si>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</si>
  <si>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</si>
  <si>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</si>
  <si>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</si>
  <si>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</si>
  <si>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</si>
  <si>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</si>
  <si>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</si>
  <si>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</si>
  <si>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</si>
  <si>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</si>
  <si>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</si>
  <si>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</si>
  <si>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</si>
  <si>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</si>
  <si>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</si>
  <si>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</si>
  <si>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</si>
  <si>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</si>
  <si>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</si>
  <si>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</si>
  <si>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</si>
  <si>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</si>
  <si>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</si>
  <si>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</si>
  <si>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</si>
  <si>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</si>
  <si>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</si>
  <si>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</si>
  <si>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</si>
  <si>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</si>
  <si>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</si>
  <si>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</si>
  <si>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</si>
  <si>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</si>
  <si>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</si>
  <si>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</si>
  <si>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</si>
  <si>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</si>
  <si>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</si>
  <si>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</si>
  <si>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</si>
  <si>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</si>
  <si>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</si>
  <si>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</si>
  <si>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</si>
  <si>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</si>
  <si>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</si>
  <si>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</si>
  <si>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</si>
  <si>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</si>
  <si>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</si>
  <si>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</si>
  <si>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</si>
  <si>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</si>
  <si>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</si>
  <si>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</si>
  <si>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</si>
  <si>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</si>
  <si>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</si>
  <si>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</si>
  <si>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</si>
  <si>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</si>
  <si>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</si>
  <si>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</si>
  <si>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</si>
  <si>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</si>
  <si>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</si>
  <si>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</si>
  <si>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</si>
  <si>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</si>
  <si>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</si>
  <si>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</si>
  <si>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</si>
  <si>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</si>
  <si>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</si>
  <si>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</si>
  <si>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</si>
  <si>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</si>
  <si>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</si>
  <si>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</si>
  <si>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</si>
  <si>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</si>
  <si>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</si>
  <si>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</si>
  <si>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</si>
  <si>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</si>
  <si>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</si>
  <si>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</si>
  <si>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</si>
  <si>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</si>
  <si>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</si>
  <si>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</si>
  <si>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</si>
  <si>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</si>
  <si>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</si>
  <si>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</si>
  <si>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</si>
  <si>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</si>
  <si>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</si>
  <si>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</si>
  <si>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</si>
  <si>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</si>
  <si>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</si>
  <si>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</si>
  <si>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</si>
  <si>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</si>
  <si>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</si>
  <si>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</si>
  <si>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</si>
  <si>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</si>
  <si>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</si>
  <si>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</si>
  <si>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</si>
  <si>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</si>
  <si>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</si>
  <si>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</si>
  <si>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</si>
  <si>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</si>
  <si>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</si>
  <si>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</si>
  <si>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</si>
  <si>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</si>
  <si>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</si>
  <si>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</si>
  <si>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</si>
  <si>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</si>
  <si>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</si>
  <si>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</si>
  <si>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</si>
  <si>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</si>
  <si>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</si>
  <si>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</si>
  <si>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</si>
  <si>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</si>
  <si>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</si>
  <si>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</si>
  <si>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</si>
  <si>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</si>
  <si>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</si>
  <si>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</si>
  <si>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</si>
  <si>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</si>
  <si>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</si>
  <si>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</si>
  <si>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</si>
  <si>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</si>
  <si>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</si>
  <si>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</si>
  <si>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</si>
  <si>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</si>
  <si>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</si>
  <si>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</si>
  <si>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</si>
  <si>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</si>
  <si>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</si>
  <si>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</si>
  <si>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</si>
  <si>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</si>
  <si>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</si>
  <si>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</si>
  <si>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</si>
  <si>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</si>
  <si>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</si>
  <si>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</si>
  <si>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</si>
  <si>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</si>
  <si>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</si>
  <si>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</si>
  <si>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</si>
  <si>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</si>
  <si>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</si>
  <si>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</si>
  <si>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</si>
  <si>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</si>
  <si>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</si>
  <si>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</si>
  <si>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</si>
  <si>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</si>
  <si>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</si>
  <si>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</si>
  <si>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</si>
  <si>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</si>
  <si>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</si>
  <si>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</si>
  <si>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</si>
  <si>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</si>
  <si>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</si>
  <si>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</si>
  <si>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</si>
  <si>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</si>
  <si>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</si>
  <si>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</si>
  <si>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</si>
  <si>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</si>
  <si>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</si>
  <si>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</si>
  <si>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</si>
  <si>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</si>
  <si>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</si>
  <si>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</si>
  <si>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</si>
  <si>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</si>
  <si>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</si>
  <si>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</si>
  <si>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</si>
  <si>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</si>
  <si>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</si>
  <si>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</si>
  <si>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</si>
  <si>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</si>
  <si>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</si>
  <si>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</si>
  <si>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</si>
  <si>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</si>
  <si>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</si>
  <si>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</si>
  <si>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</si>
  <si>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</si>
  <si>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</si>
  <si>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</si>
  <si>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</si>
  <si>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</si>
  <si>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</si>
  <si>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</si>
  <si>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</si>
  <si>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</si>
  <si>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</si>
  <si>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</si>
  <si>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</si>
  <si>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</si>
  <si>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</si>
  <si>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</si>
  <si>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</si>
  <si>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</si>
  <si>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</si>
  <si>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</si>
  <si>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</si>
  <si>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</si>
  <si>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</si>
  <si>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</si>
  <si>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</si>
  <si>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</si>
  <si>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</si>
  <si>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</si>
  <si>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</si>
  <si>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</si>
  <si>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</si>
  <si>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</si>
  <si>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</si>
  <si>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</si>
  <si>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</si>
  <si>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</si>
  <si>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</si>
  <si>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</si>
  <si>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</si>
  <si>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</si>
  <si>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</si>
  <si>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</si>
  <si>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</si>
  <si>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</si>
  <si>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</si>
  <si>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</si>
  <si>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</si>
  <si>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</si>
  <si>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</si>
  <si>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</si>
  <si>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</si>
  <si>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</si>
  <si>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</si>
  <si>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</si>
  <si>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</si>
  <si>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</si>
  <si>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</si>
  <si>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</si>
  <si>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</si>
  <si>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</si>
  <si>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</si>
  <si>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</si>
  <si>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</si>
  <si>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</si>
  <si>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</si>
  <si>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</si>
  <si>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</si>
  <si>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</si>
  <si>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</si>
  <si>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</si>
  <si>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</si>
  <si>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</si>
  <si>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</si>
  <si>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</si>
  <si>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</si>
  <si>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</si>
  <si>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</si>
  <si>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</si>
  <si>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</si>
  <si>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</si>
  <si>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</si>
  <si>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</si>
  <si>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</si>
  <si>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</si>
  <si>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</si>
  <si>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</si>
  <si>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</si>
  <si>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</si>
  <si>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</si>
  <si>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</si>
  <si>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</si>
  <si>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</si>
  <si>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</si>
  <si>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</si>
  <si>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</si>
  <si>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</si>
  <si>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</si>
  <si>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</si>
  <si>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</si>
  <si>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</si>
  <si>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</si>
  <si>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</si>
  <si>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</si>
  <si>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</si>
  <si>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</si>
  <si>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</si>
  <si>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</si>
  <si>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</si>
  <si>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</si>
  <si>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</si>
  <si>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</si>
  <si>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</si>
  <si>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</si>
  <si>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</si>
  <si>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</si>
  <si>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</si>
  <si>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</si>
  <si>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</si>
  <si>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</si>
  <si>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</si>
  <si>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</si>
  <si>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</si>
  <si>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</si>
  <si>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</si>
  <si>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</si>
  <si>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</si>
  <si>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</si>
  <si>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</si>
  <si>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</si>
  <si>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</si>
  <si>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</si>
  <si>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</si>
  <si>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</si>
  <si>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</si>
  <si>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</si>
  <si>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</si>
  <si>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</si>
  <si>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</si>
  <si>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</si>
  <si>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</si>
  <si>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</si>
  <si>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</si>
  <si>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</si>
  <si>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</si>
  <si>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</si>
  <si>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</si>
  <si>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</si>
  <si>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</si>
  <si>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</si>
  <si>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</si>
  <si>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</si>
  <si>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</si>
  <si>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</si>
  <si>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</si>
  <si>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</si>
  <si>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</si>
  <si>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</si>
  <si>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</si>
  <si>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</si>
  <si>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</si>
  <si>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</si>
  <si>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</si>
  <si>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</si>
  <si>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</si>
  <si>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</si>
  <si>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</si>
  <si>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</si>
  <si>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</si>
  <si>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</si>
  <si>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</si>
  <si>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</si>
  <si>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</si>
  <si>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</si>
  <si>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</si>
  <si>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</si>
  <si>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</si>
  <si>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</si>
  <si>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</si>
  <si>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</si>
  <si>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</si>
  <si>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</si>
  <si>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</si>
  <si>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</si>
  <si>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</si>
  <si>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</si>
  <si>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</si>
  <si>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</si>
  <si>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</si>
  <si>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</si>
  <si>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</si>
  <si>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</si>
  <si>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</si>
  <si>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</si>
  <si>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</si>
  <si>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</si>
  <si>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</si>
  <si>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</si>
  <si>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</si>
  <si>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</si>
  <si>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</si>
  <si>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</si>
  <si>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</si>
  <si>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</si>
  <si>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</si>
  <si>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</si>
  <si>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</si>
  <si>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</si>
  <si>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</si>
  <si>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</si>
  <si>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</si>
  <si>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</si>
  <si>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</si>
  <si>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</si>
  <si>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</si>
  <si>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</si>
  <si>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</si>
  <si>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</si>
  <si>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</si>
  <si>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</si>
  <si>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</si>
  <si>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</si>
  <si>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</si>
  <si>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</si>
  <si>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</si>
  <si>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</si>
  <si>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</si>
  <si>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</si>
  <si>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</si>
  <si>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</si>
  <si>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</si>
  <si>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</si>
  <si>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</si>
  <si>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</si>
  <si>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</si>
  <si>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</si>
  <si>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</si>
  <si>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</si>
  <si>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</si>
  <si>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</si>
  <si>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</si>
  <si>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</si>
  <si>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</si>
  <si>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</si>
  <si>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</si>
  <si>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</si>
  <si>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</si>
  <si>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</si>
  <si>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</si>
  <si>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</si>
  <si>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</si>
  <si>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</si>
  <si>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</si>
  <si>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</si>
  <si>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</si>
  <si>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</si>
  <si>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</si>
  <si>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</si>
  <si>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</si>
  <si>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</si>
  <si>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</si>
  <si>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</si>
  <si>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</si>
  <si>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</si>
  <si>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</si>
  <si>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</si>
  <si>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</si>
  <si>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</si>
  <si>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</si>
  <si>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</si>
  <si>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</si>
  <si>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</si>
  <si>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</si>
  <si>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</si>
  <si>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</si>
  <si>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</si>
  <si>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</si>
  <si>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</si>
  <si>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</si>
  <si>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</si>
  <si>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</si>
  <si>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</si>
  <si>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</si>
  <si>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</si>
  <si>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</si>
  <si>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</si>
  <si>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</si>
  <si>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</si>
  <si>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</si>
  <si>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</si>
  <si>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</si>
  <si>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</si>
  <si>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</si>
  <si>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</si>
  <si>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</si>
  <si>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</si>
  <si>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</si>
  <si>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</si>
  <si>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</si>
  <si>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</si>
  <si>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</si>
  <si>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</si>
  <si>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</si>
  <si>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</si>
  <si>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</si>
  <si>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</si>
  <si>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</si>
  <si>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</si>
  <si>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</si>
  <si>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</si>
  <si>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</si>
  <si>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</si>
  <si>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</si>
  <si>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</si>
  <si>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</si>
  <si>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</si>
  <si>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</si>
  <si>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</si>
  <si>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</si>
  <si>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</si>
  <si>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</si>
  <si>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</si>
  <si>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</si>
  <si>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</si>
  <si>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</si>
  <si>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</si>
  <si>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</si>
  <si>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</si>
  <si>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</si>
  <si>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</si>
  <si>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</si>
  <si>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</si>
  <si>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</si>
  <si>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</si>
  <si>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</si>
  <si>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</si>
  <si>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</si>
  <si>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</si>
  <si>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</si>
  <si>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</si>
  <si>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</si>
  <si>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</si>
  <si>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</si>
  <si>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</si>
  <si>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</si>
  <si>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</si>
  <si>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</si>
  <si>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</si>
  <si>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</si>
  <si>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</si>
  <si>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</si>
  <si>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</si>
  <si>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</si>
  <si>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</si>
  <si>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</si>
  <si>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</si>
  <si>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</si>
  <si>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</si>
  <si>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</si>
  <si>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</si>
  <si>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</si>
  <si>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</si>
  <si>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</si>
  <si>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</si>
  <si>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</si>
  <si>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</si>
  <si>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</si>
  <si>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</si>
  <si>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</si>
  <si>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</si>
  <si>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</si>
  <si>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</si>
  <si>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</si>
  <si>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</si>
  <si>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</si>
  <si>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</si>
  <si>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</si>
  <si>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</si>
  <si>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</si>
  <si>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</si>
  <si>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</si>
  <si>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</si>
  <si>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</si>
  <si>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</si>
  <si>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</si>
  <si>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</si>
  <si>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</si>
  <si>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</si>
  <si>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</si>
  <si>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</si>
  <si>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</si>
  <si>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</si>
  <si>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</si>
  <si>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</si>
  <si>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</si>
  <si>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</si>
  <si>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</si>
  <si>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</si>
  <si>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</si>
  <si>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</si>
  <si>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</si>
  <si>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</si>
  <si>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</si>
  <si>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</si>
  <si>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</si>
  <si>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</si>
  <si>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</si>
  <si>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</si>
  <si>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</si>
  <si>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</si>
  <si>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</si>
  <si>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</si>
  <si>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</si>
  <si>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</si>
  <si>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</si>
  <si>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</si>
  <si>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</si>
  <si>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</si>
  <si>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</si>
  <si>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</si>
  <si>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</si>
  <si>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</si>
  <si>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</si>
  <si>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</si>
  <si>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</si>
  <si>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</si>
  <si>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</si>
  <si>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</si>
  <si>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</si>
  <si>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</si>
  <si>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</si>
  <si>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</si>
  <si>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</si>
  <si>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</si>
  <si>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</si>
  <si>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</si>
  <si>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</si>
  <si>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</si>
  <si>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</si>
  <si>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</si>
  <si>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</si>
  <si>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</si>
  <si>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</si>
  <si>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</si>
  <si>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</si>
  <si>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</si>
  <si>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</si>
  <si>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</si>
  <si>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</si>
  <si>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</si>
  <si>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</si>
  <si>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</si>
  <si>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</si>
  <si>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</si>
  <si>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</si>
  <si>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</si>
  <si>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</si>
  <si>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</si>
  <si>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</si>
  <si>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</si>
  <si>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</si>
  <si>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</si>
  <si>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</si>
  <si>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</si>
  <si>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</si>
  <si>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</si>
  <si>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</si>
  <si>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</si>
  <si>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</si>
  <si>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</si>
  <si>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</si>
  <si>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</si>
  <si>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</si>
  <si>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</si>
  <si>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</si>
  <si>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</si>
  <si>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</si>
  <si>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</si>
  <si>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</si>
  <si>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</si>
  <si>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</si>
  <si>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</si>
  <si>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</si>
  <si>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</si>
  <si>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</si>
  <si>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</si>
  <si>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</si>
  <si>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</si>
  <si>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</si>
  <si>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</si>
  <si>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</si>
  <si>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</si>
  <si>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</si>
  <si>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</si>
  <si>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</si>
  <si>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</si>
  <si>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</si>
  <si>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</si>
  <si>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</si>
  <si>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</si>
  <si>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</si>
  <si>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</si>
  <si>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</si>
  <si>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</si>
  <si>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</si>
  <si>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</si>
  <si>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</si>
  <si>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</si>
  <si>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</si>
  <si>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</si>
  <si>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</si>
  <si>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</si>
  <si>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</si>
  <si>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</si>
  <si>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</si>
  <si>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</si>
  <si>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</si>
  <si>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</si>
  <si>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</si>
  <si>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</si>
  <si>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</si>
  <si>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</si>
  <si>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</si>
  <si>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</si>
  <si>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</si>
  <si>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</si>
  <si>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</si>
  <si>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</si>
  <si>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</si>
  <si>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</si>
  <si>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</si>
  <si>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</si>
  <si>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</si>
  <si>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</si>
  <si>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</si>
  <si>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</si>
  <si>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</si>
  <si>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</si>
  <si>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</si>
  <si>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</si>
  <si>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</si>
  <si>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</si>
  <si>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</si>
  <si>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</si>
  <si>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</si>
  <si>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</si>
  <si>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</si>
  <si>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</si>
  <si>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</si>
  <si>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</si>
  <si>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</si>
  <si>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</si>
  <si>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</si>
  <si>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</si>
  <si>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</si>
  <si>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</si>
  <si>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</si>
  <si>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</si>
  <si>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</si>
  <si>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</si>
  <si>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</si>
  <si>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</si>
  <si>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</si>
  <si>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</si>
  <si>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</si>
  <si>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</si>
  <si>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</si>
  <si>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</si>
  <si>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</si>
  <si>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</si>
  <si>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</si>
  <si>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</si>
  <si>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</si>
  <si>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</si>
  <si>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</si>
  <si>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</si>
  <si>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</si>
  <si>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</si>
  <si>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</si>
  <si>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</si>
  <si>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</si>
  <si>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</si>
  <si>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</si>
  <si>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</si>
  <si>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</si>
  <si>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</si>
  <si>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</si>
  <si>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</si>
  <si>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</si>
  <si>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</si>
  <si>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</si>
  <si>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</si>
  <si>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</si>
  <si>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</si>
  <si>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</si>
  <si>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</si>
  <si>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</si>
  <si>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</si>
  <si>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</si>
  <si>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</si>
  <si>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</si>
  <si>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</si>
  <si>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</si>
  <si>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</si>
  <si>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</si>
  <si>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</si>
  <si>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</si>
  <si>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</si>
  <si>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</si>
  <si>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</si>
  <si>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</si>
  <si>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</si>
  <si>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</si>
  <si>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</si>
  <si>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</si>
  <si>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</si>
  <si>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</si>
  <si>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</si>
  <si>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</si>
  <si>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</si>
  <si>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</si>
  <si>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</si>
  <si>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</si>
  <si>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</si>
  <si>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</si>
  <si>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</si>
  <si>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</si>
  <si>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</si>
  <si>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</si>
  <si>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</si>
  <si>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</si>
  <si>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</si>
  <si>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</si>
  <si>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</si>
  <si>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</si>
  <si>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</si>
  <si>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</si>
  <si>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</si>
  <si>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</si>
  <si>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</si>
  <si>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</si>
  <si>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</si>
  <si>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</si>
  <si>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</si>
  <si>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</si>
  <si>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</si>
  <si>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</si>
  <si>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</si>
  <si>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</si>
  <si>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</si>
  <si>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</si>
  <si>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</si>
  <si>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</si>
  <si>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</si>
  <si>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</si>
  <si>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</si>
  <si>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</si>
  <si>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</si>
  <si>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</si>
  <si>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</si>
  <si>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</si>
  <si>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</si>
  <si>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</si>
  <si>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</si>
  <si>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</si>
  <si>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</si>
  <si>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</si>
  <si>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</si>
  <si>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</si>
  <si>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</si>
  <si>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</si>
  <si>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</si>
  <si>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</si>
  <si>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</si>
  <si>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</si>
  <si>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</si>
  <si>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</si>
  <si>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</si>
  <si>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</si>
  <si>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</si>
  <si>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</si>
  <si>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</si>
  <si>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</si>
  <si>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</si>
  <si>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</si>
  <si>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</si>
  <si>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</si>
  <si>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</si>
  <si>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</si>
  <si>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</si>
  <si>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</si>
  <si>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</si>
  <si>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</si>
  <si>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</si>
  <si>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</si>
  <si>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</si>
  <si>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</si>
  <si>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</si>
  <si>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</si>
  <si>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</si>
  <si>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</si>
  <si>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</si>
  <si>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</si>
  <si>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</si>
  <si>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</si>
  <si>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</si>
  <si>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</si>
  <si>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</si>
  <si>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</si>
  <si>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</si>
  <si>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</si>
  <si>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</si>
  <si>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</si>
  <si>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</si>
  <si>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</si>
  <si>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</si>
  <si>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</si>
  <si>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</si>
  <si>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</si>
  <si>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</si>
  <si>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</si>
  <si>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</si>
  <si>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</si>
  <si>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</si>
  <si>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</si>
  <si>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</si>
  <si>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</si>
  <si>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</si>
  <si>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</si>
  <si>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</si>
  <si>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</si>
  <si>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</si>
  <si>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</si>
  <si>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</si>
  <si>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</si>
  <si>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</si>
  <si>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</si>
  <si>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</si>
  <si>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</si>
  <si>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</si>
  <si>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</si>
  <si>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</si>
  <si>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</si>
  <si>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</si>
  <si>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</si>
  <si>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</si>
  <si>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</si>
  <si>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</si>
  <si>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</si>
  <si>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</si>
  <si>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</si>
  <si>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</si>
  <si>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</si>
  <si>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</si>
  <si>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</si>
  <si>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</si>
  <si>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</si>
  <si>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</si>
  <si>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</si>
  <si>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</si>
  <si>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</si>
  <si>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</si>
  <si>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</si>
  <si>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</si>
  <si>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</si>
  <si>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</si>
  <si>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</si>
  <si>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</si>
  <si>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</si>
  <si>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</si>
  <si>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</si>
  <si>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</si>
  <si>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</si>
  <si>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</si>
  <si>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</si>
  <si>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</si>
  <si>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</si>
  <si>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</si>
  <si>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</si>
  <si>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</si>
  <si>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</si>
  <si>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</si>
  <si>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</si>
  <si>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</si>
  <si>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</si>
  <si>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</si>
  <si>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</si>
  <si>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</si>
  <si>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</si>
  <si>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</si>
  <si>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</si>
  <si>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</si>
  <si>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</si>
  <si>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</si>
  <si>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</si>
  <si>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</si>
  <si>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</si>
  <si>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</si>
  <si>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</si>
  <si>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</si>
  <si>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</si>
  <si>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</si>
  <si>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</si>
  <si>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</si>
  <si>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</si>
  <si>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</si>
  <si>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</si>
  <si>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</si>
  <si>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</si>
  <si>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</si>
  <si>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</si>
  <si>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</si>
  <si>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</si>
  <si>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</si>
  <si>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</si>
  <si>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</si>
  <si>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</si>
  <si>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</si>
  <si>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</si>
  <si>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</si>
  <si>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</si>
  <si>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</si>
  <si>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</si>
  <si>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</si>
  <si>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</si>
  <si>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</si>
  <si>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</si>
  <si>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</si>
  <si>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</si>
  <si>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</si>
  <si>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</si>
  <si>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</si>
  <si>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</si>
  <si>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</si>
  <si>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</si>
  <si>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</si>
  <si>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</si>
  <si>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</si>
  <si>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</si>
  <si>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</si>
  <si>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</si>
  <si>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</si>
  <si>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</si>
  <si>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</si>
  <si>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</si>
  <si>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</si>
  <si>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</si>
  <si>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</si>
  <si>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</si>
  <si>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</si>
  <si>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</si>
  <si>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</si>
  <si>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</si>
  <si>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</si>
  <si>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</si>
  <si>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</si>
  <si>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</si>
  <si>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</si>
  <si>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</si>
  <si>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</si>
  <si>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</si>
  <si>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</si>
  <si>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</si>
  <si>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</si>
  <si>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</si>
  <si>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</si>
  <si>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</si>
  <si>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</si>
  <si>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</si>
  <si>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</si>
  <si>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</si>
  <si>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</si>
  <si>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</si>
  <si>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</si>
  <si>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</si>
  <si>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</si>
  <si>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</si>
  <si>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</si>
  <si>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</si>
  <si>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</si>
  <si>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</si>
  <si>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</si>
  <si>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</si>
  <si>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</si>
  <si>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</si>
  <si>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</si>
  <si>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</si>
  <si>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</si>
  <si>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</si>
  <si>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</si>
  <si>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</si>
  <si>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</si>
  <si>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</si>
  <si>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</si>
  <si>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</si>
  <si>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</si>
  <si>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</si>
  <si>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</si>
  <si>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</si>
  <si>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</si>
  <si>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</si>
  <si>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</si>
  <si>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</si>
  <si>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</si>
  <si>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</si>
  <si>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</si>
  <si>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</si>
  <si>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</si>
  <si>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</si>
  <si>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</si>
  <si>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</si>
  <si>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</si>
  <si>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</si>
  <si>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</si>
  <si>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</si>
  <si>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</si>
  <si>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</si>
  <si>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</si>
  <si>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</si>
  <si>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</si>
  <si>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</si>
  <si>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</si>
  <si>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</si>
  <si>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</si>
  <si>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</si>
  <si>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</si>
  <si>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</si>
  <si>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</si>
  <si>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</si>
  <si>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</si>
  <si>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</si>
  <si>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</si>
  <si>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</si>
  <si>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</si>
  <si>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</si>
  <si>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</si>
  <si>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</si>
  <si>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</si>
  <si>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</si>
  <si>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</si>
  <si>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</si>
  <si>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</si>
  <si>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</si>
  <si>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</si>
  <si>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</si>
  <si>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</si>
  <si>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</si>
  <si>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</si>
  <si>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</si>
  <si>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</si>
  <si>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</si>
  <si>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</si>
  <si>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</si>
  <si>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</si>
  <si>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</si>
  <si>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</si>
  <si>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</si>
  <si>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</si>
  <si>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</si>
  <si>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</si>
  <si>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</si>
  <si>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</si>
  <si>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</si>
  <si>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</si>
  <si>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</si>
  <si>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</si>
  <si>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</si>
  <si>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</si>
  <si>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</si>
  <si>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</si>
  <si>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</si>
  <si>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</si>
  <si>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</si>
  <si>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</si>
  <si>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</si>
  <si>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</si>
  <si>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</si>
  <si>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</si>
  <si>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</si>
  <si>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</si>
  <si>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</si>
  <si>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</si>
  <si>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</si>
  <si>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</si>
  <si>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</si>
  <si>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</si>
  <si>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</si>
  <si>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</si>
  <si>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</si>
  <si>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</si>
  <si>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</si>
  <si>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</si>
  <si>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</si>
  <si>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</si>
  <si>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</si>
  <si>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</si>
  <si>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</si>
  <si>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</si>
  <si>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</si>
  <si>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</si>
  <si>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</si>
  <si>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</si>
  <si>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</si>
  <si>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</si>
  <si>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</si>
  <si>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</si>
  <si>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</si>
  <si>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</si>
  <si>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</si>
  <si>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</si>
  <si>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</si>
  <si>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</si>
  <si>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</si>
  <si>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</si>
  <si>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</si>
  <si>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</si>
  <si>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</si>
  <si>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</si>
  <si>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</si>
  <si>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</si>
  <si>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</si>
  <si>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</si>
  <si>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</si>
  <si>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</si>
  <si>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</si>
  <si>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</si>
  <si>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</si>
  <si>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</si>
  <si>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</si>
  <si>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</si>
  <si>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</si>
  <si>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</si>
  <si>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</si>
  <si>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</si>
  <si>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</si>
  <si>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</si>
  <si>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</si>
  <si>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</si>
  <si>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</si>
  <si>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</si>
  <si>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</si>
  <si>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</si>
  <si>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</si>
  <si>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</si>
  <si>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</si>
  <si>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</si>
  <si>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</si>
  <si>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</si>
  <si>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</si>
  <si>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</si>
  <si>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</si>
  <si>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</si>
  <si>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</si>
  <si>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</si>
  <si>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</si>
  <si>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</si>
  <si>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</si>
  <si>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</si>
  <si>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</si>
  <si>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</si>
  <si>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</si>
  <si>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</si>
  <si>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</si>
  <si>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</si>
  <si>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</si>
  <si>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</si>
  <si>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</si>
  <si>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</si>
  <si>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</si>
  <si>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</si>
  <si>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</si>
  <si>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</si>
  <si>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</si>
  <si>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</si>
  <si>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</si>
  <si>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</si>
  <si>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</si>
  <si>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</si>
  <si>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</si>
  <si>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</si>
  <si>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</si>
  <si>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</si>
  <si>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</si>
  <si>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</si>
  <si>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</si>
  <si>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</si>
  <si>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</si>
  <si>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</si>
  <si>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</si>
  <si>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</si>
  <si>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</si>
  <si>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</si>
  <si>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</si>
  <si>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</si>
  <si>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</si>
  <si>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</si>
  <si>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</si>
  <si>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</si>
  <si>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</si>
  <si>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</si>
  <si>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</si>
  <si>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</si>
  <si>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</si>
  <si>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</si>
  <si>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</si>
  <si>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</si>
  <si>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</si>
  <si>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</si>
  <si>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</si>
  <si>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</si>
  <si>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</si>
  <si>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</si>
  <si>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</si>
  <si>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</si>
  <si>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</si>
  <si>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</si>
  <si>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</si>
  <si>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</si>
  <si>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</si>
  <si>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</si>
  <si>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</si>
  <si>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</si>
  <si>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</si>
  <si>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</si>
  <si>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</si>
  <si>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</si>
  <si>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</si>
  <si>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</si>
  <si>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</si>
  <si>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</si>
  <si>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</si>
  <si>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</si>
  <si>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</si>
  <si>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</si>
  <si>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</si>
  <si>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</si>
  <si>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</si>
  <si>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</si>
  <si>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</si>
  <si>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</si>
  <si>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</si>
  <si>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</si>
  <si>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</si>
  <si>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</si>
  <si>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</si>
  <si>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</si>
  <si>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</si>
  <si>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</si>
  <si>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</si>
  <si>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</si>
  <si>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</si>
  <si>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</si>
  <si>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</si>
  <si>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</si>
  <si>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</si>
  <si>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</si>
  <si>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</si>
  <si>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</si>
  <si>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</si>
  <si>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</si>
  <si>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</si>
  <si>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</si>
  <si>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</si>
  <si>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</si>
  <si>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</si>
  <si>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</si>
  <si>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</si>
  <si>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</si>
  <si>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</si>
  <si>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</si>
  <si>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</si>
  <si>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</si>
  <si>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</si>
  <si>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</si>
  <si>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</si>
  <si>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</si>
  <si>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</si>
  <si>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</si>
  <si>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</si>
  <si>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</si>
  <si>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</si>
  <si>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</si>
  <si>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</si>
  <si>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</si>
  <si>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</si>
  <si>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</si>
  <si>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</si>
  <si>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</si>
  <si>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</si>
  <si>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</si>
  <si>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</si>
  <si>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</si>
  <si>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</si>
  <si>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</si>
  <si>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</si>
  <si>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</si>
  <si>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</si>
  <si>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</si>
  <si>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</si>
  <si>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</si>
  <si>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</si>
  <si>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</si>
  <si>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</si>
  <si>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</si>
  <si>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</si>
  <si>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</si>
  <si>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</si>
  <si>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</si>
  <si>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</si>
  <si>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</si>
  <si>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</si>
  <si>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</si>
  <si>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</si>
  <si>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</si>
  <si>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</si>
  <si>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</si>
  <si>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</si>
  <si>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</si>
  <si>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</si>
  <si>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</si>
  <si>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</si>
  <si>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</si>
  <si>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</si>
  <si>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</si>
  <si>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</si>
  <si>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</si>
  <si>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</si>
  <si>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</si>
  <si>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</si>
  <si>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</si>
  <si>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</si>
  <si>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</si>
  <si>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</si>
  <si>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</si>
  <si>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</si>
  <si>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</si>
  <si>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</si>
  <si>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</si>
  <si>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</si>
  <si>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</si>
  <si>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</si>
  <si>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</si>
  <si>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</si>
  <si>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</si>
  <si>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</si>
  <si>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</si>
  <si>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</si>
  <si>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</si>
  <si>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</si>
  <si>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</si>
  <si>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</si>
  <si>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</si>
  <si>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</si>
  <si>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</si>
  <si>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</si>
  <si>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</si>
  <si>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</si>
  <si>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</si>
  <si>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</si>
  <si>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</si>
  <si>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</si>
  <si>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</si>
  <si>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</si>
  <si>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</si>
  <si>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</si>
  <si>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</si>
  <si>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</si>
  <si>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</si>
  <si>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</si>
  <si>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</si>
  <si>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</si>
  <si>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</si>
  <si>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</si>
  <si>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</si>
  <si>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</si>
  <si>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</si>
  <si>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</si>
  <si>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</si>
  <si>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</si>
  <si>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</si>
  <si>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</si>
  <si>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</si>
  <si>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</si>
  <si>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</si>
  <si>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</si>
  <si>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</si>
  <si>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</si>
  <si>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</si>
  <si>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</si>
  <si>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</si>
  <si>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</si>
  <si>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</si>
  <si>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</si>
  <si>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</si>
  <si>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</si>
  <si>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</si>
  <si>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</si>
  <si>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</si>
  <si>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</si>
  <si>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</si>
  <si>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</si>
  <si>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</si>
  <si>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</si>
  <si>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</si>
  <si>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</si>
  <si>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</si>
  <si>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</si>
  <si>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</si>
  <si>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</si>
  <si>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</si>
  <si>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</si>
  <si>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</si>
  <si>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</si>
  <si>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</si>
  <si>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</si>
  <si>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</si>
  <si>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</si>
  <si>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</si>
  <si>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</si>
  <si>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</si>
  <si>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</si>
  <si>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</si>
  <si>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</si>
  <si>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</si>
  <si>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</si>
  <si>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</si>
  <si>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</si>
  <si>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</si>
  <si>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</si>
  <si>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</si>
  <si>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</si>
  <si>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</si>
  <si>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</si>
  <si>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</si>
  <si>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</si>
  <si>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</si>
  <si>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</si>
  <si>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</si>
  <si>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</si>
  <si>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</si>
  <si>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</si>
  <si>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</si>
  <si>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</si>
  <si>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</si>
  <si>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</si>
  <si>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</si>
  <si>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</si>
  <si>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</si>
  <si>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</si>
  <si>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</si>
  <si>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</si>
  <si>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</si>
  <si>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</si>
  <si>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</si>
  <si>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</si>
  <si>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</si>
  <si>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</si>
  <si>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</si>
  <si>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</si>
  <si>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</si>
  <si>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</si>
  <si>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</si>
  <si>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</si>
  <si>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</si>
  <si>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</si>
  <si>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</si>
  <si>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</si>
  <si>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</si>
  <si>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</si>
  <si>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</si>
  <si>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</si>
  <si>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</si>
  <si>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</si>
  <si>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</si>
  <si>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</si>
  <si>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</si>
  <si>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</si>
  <si>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</si>
  <si>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</si>
  <si>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</si>
  <si>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</si>
  <si>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</si>
  <si>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</si>
  <si>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</si>
  <si>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</si>
  <si>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</si>
  <si>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</si>
  <si>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</si>
  <si>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</si>
  <si>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</si>
  <si>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</si>
  <si>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</si>
  <si>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</si>
  <si>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</si>
  <si>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</si>
  <si>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</si>
  <si>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</si>
  <si>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</si>
  <si>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</si>
  <si>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</si>
  <si>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</si>
  <si>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</si>
  <si>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</si>
  <si>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</si>
  <si>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</si>
  <si>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</si>
  <si>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</si>
  <si>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</si>
  <si>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</si>
  <si>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</si>
  <si>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</si>
  <si>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</si>
  <si>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</si>
  <si>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</si>
  <si>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</si>
  <si>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</si>
  <si>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</si>
  <si>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</si>
  <si>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</si>
  <si>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</si>
  <si>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</si>
  <si>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</si>
  <si>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</si>
  <si>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</si>
  <si>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</si>
  <si>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</si>
  <si>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</si>
  <si>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</si>
  <si>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</si>
  <si>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</si>
  <si>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</si>
  <si>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</si>
  <si>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</si>
  <si>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</si>
  <si>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</si>
  <si>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</si>
  <si>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</si>
  <si>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</si>
  <si>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</si>
  <si>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</si>
  <si>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</si>
  <si>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</si>
  <si>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</si>
  <si>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</si>
  <si>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</si>
  <si>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</si>
  <si>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</si>
  <si>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</si>
  <si>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</si>
  <si>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</si>
  <si>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</si>
  <si>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</si>
  <si>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</si>
  <si>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</si>
  <si>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</si>
  <si>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</si>
  <si>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</si>
  <si>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</si>
  <si>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</si>
  <si>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</si>
  <si>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</si>
  <si>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</si>
  <si>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</si>
  <si>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</si>
  <si>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</si>
  <si>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</si>
  <si>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</si>
  <si>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</si>
  <si>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</si>
  <si>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</si>
  <si>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</si>
  <si>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</si>
  <si>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</si>
  <si>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</si>
  <si>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</si>
  <si>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</si>
  <si>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</si>
  <si>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</si>
  <si>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</si>
  <si>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</si>
  <si>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</si>
  <si>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</si>
  <si>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</si>
  <si>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</si>
  <si>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</si>
  <si>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</si>
  <si>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</si>
  <si>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</si>
  <si>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</si>
  <si>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</si>
  <si>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</si>
  <si>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</si>
  <si>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</si>
  <si>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</si>
  <si>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</si>
  <si>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</si>
  <si>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</si>
  <si>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</si>
  <si>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</si>
  <si>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</si>
  <si>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</si>
  <si>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</si>
  <si>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</si>
  <si>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</si>
  <si>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</si>
  <si>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</si>
  <si>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</si>
  <si>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</si>
  <si>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</si>
  <si>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</si>
  <si>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</si>
  <si>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</si>
  <si>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</si>
  <si>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</si>
  <si>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</si>
  <si>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</si>
  <si>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</si>
  <si>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</si>
  <si>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</si>
  <si>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</si>
  <si>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</si>
  <si>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</si>
  <si>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</si>
  <si>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</si>
  <si>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</si>
  <si>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</si>
  <si>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</si>
  <si>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</si>
  <si>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</si>
  <si>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</si>
  <si>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</si>
  <si>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</si>
  <si>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</si>
  <si>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</si>
  <si>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</si>
  <si>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</si>
  <si>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</si>
  <si>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</si>
  <si>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</si>
  <si>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</si>
  <si>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</si>
  <si>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</si>
  <si>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</si>
  <si>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</si>
  <si>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</si>
  <si>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</si>
  <si>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</si>
  <si>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</si>
  <si>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</si>
  <si>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</si>
  <si>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</si>
  <si>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</si>
  <si>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</si>
  <si>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</si>
  <si>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</si>
  <si>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</si>
  <si>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</si>
  <si>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</si>
  <si>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</si>
  <si>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</si>
  <si>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</si>
  <si>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</si>
  <si>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</si>
  <si>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</si>
  <si>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</si>
  <si>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</si>
  <si>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</si>
  <si>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</si>
  <si>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</si>
  <si>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</si>
  <si>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</si>
  <si>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</si>
  <si>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</si>
  <si>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</si>
  <si>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</si>
  <si>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</si>
  <si>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</si>
  <si>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</si>
  <si>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</si>
  <si>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</si>
  <si>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</si>
  <si>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</si>
  <si>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</si>
  <si>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</si>
  <si>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</si>
  <si>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</si>
  <si>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</si>
  <si>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</si>
  <si>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</si>
  <si>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</si>
  <si>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</si>
  <si>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</si>
  <si>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</si>
  <si>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</si>
  <si>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</si>
  <si>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</si>
  <si>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</si>
  <si>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</si>
  <si>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</si>
  <si>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</si>
  <si>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</si>
  <si>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</si>
  <si>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</si>
  <si>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</si>
  <si>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</si>
  <si>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</si>
  <si>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</si>
  <si>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</si>
  <si>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</si>
  <si>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</si>
  <si>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</si>
  <si>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</si>
  <si>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</si>
  <si>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</si>
  <si>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</si>
  <si>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</si>
  <si>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</si>
  <si>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</si>
  <si>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</si>
  <si>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</si>
  <si>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</si>
  <si>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</si>
  <si>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</si>
  <si>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</si>
  <si>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</si>
  <si>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</si>
  <si>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</si>
  <si>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</si>
  <si>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</si>
  <si>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</si>
  <si>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</si>
  <si>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</si>
  <si>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</si>
  <si>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</si>
  <si>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</si>
  <si>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</si>
  <si>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</si>
  <si>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</si>
  <si>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</si>
  <si>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</si>
  <si>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</si>
  <si>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</si>
  <si>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</si>
  <si>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</si>
  <si>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</si>
  <si>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</si>
  <si>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</si>
  <si>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</si>
  <si>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</si>
  <si>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</si>
  <si>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</si>
  <si>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</si>
  <si>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</si>
  <si>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</si>
  <si>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</si>
  <si>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</si>
  <si>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</si>
  <si>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</si>
  <si>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</si>
  <si>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</si>
  <si>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</si>
  <si>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</si>
  <si>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</si>
  <si>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</si>
  <si>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</si>
  <si>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</si>
  <si>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</si>
  <si>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</si>
  <si>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</si>
  <si>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</si>
  <si>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</si>
  <si>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</si>
  <si>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</si>
  <si>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</si>
  <si>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</si>
  <si>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</si>
  <si>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</si>
  <si>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</si>
  <si>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</si>
  <si>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</si>
  <si>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</si>
  <si>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</si>
  <si>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</si>
  <si>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</si>
  <si>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</si>
  <si>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</si>
  <si>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</si>
  <si>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</si>
  <si>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</si>
  <si>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</si>
  <si>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</si>
  <si>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</si>
  <si>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</si>
  <si>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</si>
  <si>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</si>
  <si>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</si>
  <si>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</si>
  <si>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</si>
  <si>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</si>
  <si>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</si>
  <si>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</si>
  <si>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</si>
  <si>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</si>
  <si>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</si>
  <si>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</si>
  <si>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</si>
  <si>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</si>
  <si>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</si>
  <si>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</si>
  <si>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</si>
  <si>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</si>
  <si>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</si>
  <si>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</si>
  <si>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</si>
  <si>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</si>
  <si>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</si>
  <si>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</si>
  <si>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</si>
  <si>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</si>
  <si>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</si>
  <si>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</si>
  <si>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</si>
  <si>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</si>
  <si>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</si>
  <si>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</si>
  <si>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</si>
  <si>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</si>
  <si>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</si>
  <si>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</si>
  <si>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</si>
  <si>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</si>
  <si>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</si>
  <si>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</si>
  <si>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</si>
  <si>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</si>
  <si>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</si>
  <si>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</si>
  <si>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</si>
  <si>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</si>
  <si>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</si>
  <si>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</si>
  <si>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</si>
  <si>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</si>
  <si>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</si>
  <si>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</si>
  <si>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</si>
  <si>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</si>
  <si>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</si>
  <si>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</si>
  <si>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</si>
  <si>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</si>
  <si>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</si>
  <si>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</si>
  <si>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</si>
  <si>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</si>
  <si>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</si>
  <si>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</si>
  <si>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</si>
  <si>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</si>
  <si>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</si>
  <si>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</si>
  <si>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</si>
  <si>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</si>
  <si>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</si>
  <si>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</si>
  <si>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</si>
  <si>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</si>
  <si>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</si>
  <si>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</si>
  <si>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</si>
  <si>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</si>
  <si>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</si>
  <si>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</si>
  <si>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</si>
  <si>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</si>
  <si>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</si>
  <si>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</si>
  <si>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</si>
  <si>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</si>
  <si>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</si>
  <si>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</si>
  <si>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</si>
  <si>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</si>
  <si>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</si>
  <si>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</si>
  <si>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</si>
  <si>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</si>
  <si>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</si>
  <si>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</si>
  <si>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</si>
  <si>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</si>
  <si>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</si>
  <si>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</si>
  <si>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</si>
  <si>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</si>
  <si>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</si>
  <si>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</si>
  <si>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</si>
  <si>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</si>
  <si>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</si>
  <si>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</si>
  <si>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</si>
  <si>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</si>
  <si>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</si>
  <si>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</si>
  <si>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</si>
  <si>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</si>
  <si>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</si>
  <si>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</si>
  <si>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</si>
  <si>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</si>
  <si>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</si>
  <si>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</si>
  <si>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</si>
  <si>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</si>
  <si>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</si>
  <si>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</si>
  <si>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</si>
  <si>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</si>
  <si>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</si>
  <si>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</si>
  <si>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</si>
  <si>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</si>
  <si>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</si>
  <si>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</si>
  <si>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</si>
  <si>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</si>
  <si>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</si>
  <si>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</si>
  <si>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</si>
  <si>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</si>
  <si>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</si>
  <si>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</si>
  <si>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</si>
  <si>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</si>
  <si>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</si>
  <si>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</si>
  <si>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</si>
  <si>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</si>
  <si>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</si>
  <si>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</si>
  <si>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</si>
  <si>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</si>
  <si>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</si>
  <si>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</si>
  <si>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</si>
  <si>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</si>
  <si>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</si>
  <si>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</si>
  <si>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</si>
  <si>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</si>
  <si>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</si>
  <si>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</si>
  <si>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</si>
  <si>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</si>
  <si>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</si>
  <si>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</si>
  <si>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</si>
  <si>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</si>
  <si>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</si>
  <si>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</si>
  <si>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</si>
  <si>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</si>
  <si>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</si>
  <si>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</si>
  <si>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</si>
  <si>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</si>
  <si>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</si>
  <si>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</si>
  <si>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</si>
  <si>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</si>
  <si>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</si>
  <si>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</si>
  <si>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</si>
  <si>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</si>
  <si>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</si>
  <si>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</si>
  <si>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</si>
  <si>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</si>
  <si>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</si>
  <si>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</si>
  <si>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</si>
  <si>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</si>
  <si>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</si>
  <si>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</si>
  <si>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</si>
  <si>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</si>
  <si>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</si>
  <si>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</si>
  <si>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</si>
  <si>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</si>
  <si>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</si>
  <si>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</si>
  <si>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</si>
  <si>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</si>
  <si>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</si>
  <si>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</si>
  <si>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</si>
  <si>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</si>
  <si>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</si>
  <si>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</si>
  <si>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</si>
  <si>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</si>
  <si>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</si>
  <si>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</si>
  <si>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</si>
  <si>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</si>
  <si>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</si>
  <si>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</si>
  <si>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</si>
  <si>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</si>
  <si>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</si>
  <si>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</si>
  <si>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</si>
  <si>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</si>
  <si>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</si>
  <si>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</si>
  <si>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</si>
  <si>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</si>
  <si>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</si>
  <si>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</si>
  <si>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</si>
  <si>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</si>
  <si>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</si>
  <si>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</si>
  <si>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</si>
  <si>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</si>
  <si>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</si>
  <si>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</si>
  <si>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</si>
  <si>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</si>
  <si>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</si>
  <si>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</si>
  <si>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</si>
  <si>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</si>
  <si>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</si>
  <si>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</si>
  <si>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</si>
  <si>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</si>
  <si>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</si>
  <si>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</si>
  <si>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</si>
  <si>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</si>
  <si>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</si>
  <si>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</si>
  <si>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</si>
  <si>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</si>
  <si>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</si>
  <si>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</si>
  <si>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</si>
  <si>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</si>
  <si>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</si>
  <si>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</si>
  <si>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</si>
  <si>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</si>
  <si>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</si>
  <si>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</si>
  <si>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</si>
  <si>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</si>
  <si>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</si>
  <si>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</si>
  <si>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</si>
  <si>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</si>
  <si>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</si>
  <si>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</si>
  <si>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</si>
  <si>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</si>
  <si>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</si>
  <si>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</si>
  <si>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</si>
  <si>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</si>
  <si>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</si>
  <si>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</si>
  <si>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</si>
  <si>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</si>
  <si>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</si>
  <si>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</si>
  <si>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</si>
  <si>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</si>
  <si>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</si>
  <si>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</si>
  <si>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</si>
  <si>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</si>
  <si>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</si>
  <si>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</si>
  <si>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</si>
  <si>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</si>
  <si>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</si>
  <si>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</si>
  <si>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</si>
  <si>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</si>
  <si>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</si>
  <si>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</si>
  <si>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</si>
  <si>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</si>
  <si>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</si>
  <si>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</si>
  <si>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</si>
  <si>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</si>
  <si>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</si>
  <si>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</si>
  <si>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</si>
  <si>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</si>
  <si>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</si>
  <si>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</si>
  <si>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</si>
  <si>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</si>
  <si>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</si>
  <si>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</si>
  <si>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</si>
  <si>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</si>
  <si>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</si>
  <si>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</si>
  <si>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</si>
  <si>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</si>
  <si>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</si>
  <si>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</si>
  <si>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</si>
  <si>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</si>
  <si>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</si>
  <si>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</si>
  <si>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</si>
  <si>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</si>
  <si>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</si>
  <si>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</si>
  <si>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</si>
  <si>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</si>
  <si>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</si>
  <si>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</si>
  <si>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</si>
  <si>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</si>
  <si>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</si>
  <si>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</si>
  <si>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</si>
  <si>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</si>
  <si>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</si>
  <si>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</si>
  <si>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</si>
  <si>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</si>
  <si>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</si>
  <si>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</si>
  <si>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</si>
  <si>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</si>
  <si>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</si>
  <si>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</si>
  <si>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</si>
  <si>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</si>
  <si>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</si>
  <si>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</si>
  <si>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</si>
  <si>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</si>
  <si>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</si>
  <si>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</si>
  <si>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</si>
  <si>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</si>
  <si>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</si>
  <si>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</si>
  <si>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</si>
  <si>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</si>
  <si>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</si>
  <si>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</si>
  <si>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</si>
  <si>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</si>
  <si>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</si>
  <si>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</si>
  <si>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</si>
  <si>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</si>
  <si>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</si>
  <si>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</si>
  <si>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</si>
  <si>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</si>
  <si>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</si>
  <si>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</si>
  <si>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</si>
  <si>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</si>
  <si>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</si>
  <si>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</si>
  <si>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</si>
  <si>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</si>
  <si>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</si>
  <si>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</si>
  <si>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</si>
  <si>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</si>
  <si>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</si>
  <si>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</si>
  <si>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</si>
  <si>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</si>
  <si>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</si>
  <si>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</si>
  <si>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</si>
  <si>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</si>
  <si>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</si>
  <si>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</si>
  <si>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</si>
  <si>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</si>
  <si>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</si>
  <si>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</si>
  <si>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</si>
  <si>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</si>
  <si>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</si>
  <si>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</si>
  <si>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</si>
  <si>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</si>
  <si>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</si>
  <si>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</si>
  <si>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</si>
  <si>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</si>
  <si>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</si>
  <si>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</si>
  <si>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</si>
  <si>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</si>
  <si>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</si>
  <si>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</si>
  <si>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</si>
  <si>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</si>
  <si>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</si>
  <si>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</si>
  <si>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</si>
  <si>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</si>
  <si>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</si>
  <si>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</si>
  <si>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</si>
  <si>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</si>
  <si>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</si>
  <si>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</si>
  <si>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</si>
  <si>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</si>
  <si>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</si>
  <si>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</si>
  <si>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</si>
  <si>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</si>
  <si>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</si>
  <si>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</si>
  <si>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</si>
  <si>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</si>
  <si>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</si>
  <si>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</si>
  <si>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</si>
  <si>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</si>
  <si>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</si>
  <si>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</si>
  <si>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</si>
  <si>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</si>
  <si>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</si>
  <si>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</si>
  <si>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</si>
  <si>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</si>
  <si>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</si>
  <si>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</si>
  <si>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</si>
  <si>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</si>
  <si>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</si>
  <si>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</si>
  <si>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</si>
  <si>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</si>
  <si>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</si>
  <si>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</si>
  <si>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</si>
  <si>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</si>
  <si>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</si>
  <si>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</si>
  <si>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</si>
  <si>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</si>
  <si>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</si>
  <si>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</si>
  <si>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</si>
  <si>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</si>
  <si>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</si>
  <si>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</si>
  <si>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</si>
  <si>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</si>
  <si>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</si>
  <si>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</si>
  <si>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</si>
  <si>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</si>
  <si>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</si>
  <si>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</si>
  <si>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</si>
  <si>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</si>
  <si>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</si>
  <si>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</si>
  <si>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</si>
  <si>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</si>
  <si>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</si>
  <si>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</si>
  <si>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</si>
  <si>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</si>
  <si>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</si>
  <si>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</si>
  <si>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</si>
  <si>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</si>
  <si>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</si>
  <si>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</si>
  <si>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</si>
  <si>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</si>
  <si>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</si>
  <si>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</si>
  <si>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</si>
  <si>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</si>
  <si>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</si>
  <si>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</si>
  <si>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</si>
  <si>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</si>
  <si>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</si>
  <si>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</si>
  <si>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</si>
  <si>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</si>
  <si>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</si>
  <si>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</si>
  <si>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</si>
  <si>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</si>
  <si>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</si>
  <si>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</si>
  <si>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</si>
  <si>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</si>
  <si>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</si>
  <si>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</si>
  <si>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</si>
  <si>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</si>
  <si>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</si>
  <si>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</si>
  <si>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</si>
  <si>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</si>
  <si>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</si>
  <si>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</si>
  <si>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</si>
  <si>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</si>
  <si>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</si>
  <si>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</si>
  <si>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</si>
  <si>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</si>
  <si>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</si>
  <si>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</si>
  <si>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</si>
  <si>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</si>
  <si>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</si>
  <si>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</si>
  <si>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</si>
  <si>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</si>
  <si>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</si>
  <si>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</si>
  <si>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</si>
  <si>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</si>
  <si>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</si>
  <si>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</si>
  <si>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</si>
  <si>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</si>
  <si>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</si>
  <si>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</si>
  <si>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</si>
  <si>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</si>
  <si>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</si>
  <si>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</si>
  <si>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</si>
  <si>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</si>
  <si>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</si>
  <si>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</si>
  <si>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</si>
  <si>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</si>
  <si>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</si>
  <si>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</si>
  <si>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</si>
  <si>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</si>
  <si>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</si>
  <si>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</si>
  <si>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</si>
  <si>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</si>
  <si>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</si>
  <si>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</si>
  <si>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</si>
  <si>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</si>
  <si>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</si>
  <si>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</si>
  <si>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</si>
  <si>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</si>
  <si>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</si>
  <si>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</si>
  <si>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</si>
  <si>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</si>
  <si>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</si>
  <si>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</si>
  <si>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</si>
  <si>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</si>
  <si>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</si>
  <si>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</si>
  <si>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</si>
  <si>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</si>
  <si>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</si>
  <si>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</si>
  <si>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</si>
  <si>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</si>
  <si>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</si>
  <si>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</si>
  <si>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</si>
  <si>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</si>
  <si>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</si>
  <si>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</si>
  <si>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</si>
  <si>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</si>
  <si>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</si>
  <si>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</si>
  <si>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</si>
  <si>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</si>
  <si>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</si>
  <si>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</si>
  <si>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</si>
  <si>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</si>
  <si>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</si>
  <si>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</si>
  <si>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</si>
  <si>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</si>
  <si>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</si>
  <si>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</si>
  <si>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</si>
  <si>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</si>
  <si>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</si>
  <si>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</si>
  <si>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</si>
  <si>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</si>
  <si>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</si>
  <si>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</si>
  <si>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</si>
  <si>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</si>
  <si>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</si>
  <si>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</si>
  <si>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</si>
  <si>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</si>
  <si>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</si>
  <si>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</si>
  <si>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</si>
  <si>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</si>
  <si>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</si>
  <si>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</si>
  <si>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</si>
  <si>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</si>
  <si>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</si>
  <si>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</si>
  <si>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</si>
  <si>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</si>
  <si>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</si>
  <si>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</si>
  <si>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</si>
  <si>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</si>
  <si>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</si>
  <si>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</si>
  <si>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</si>
  <si>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</si>
  <si>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</si>
  <si>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</si>
  <si>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</si>
  <si>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</si>
  <si>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</si>
  <si>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</si>
  <si>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</si>
  <si>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</si>
  <si>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</si>
  <si>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</si>
  <si>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</si>
  <si>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</si>
  <si>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</si>
  <si>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</si>
  <si>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</si>
  <si>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</si>
  <si>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</si>
  <si>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</si>
  <si>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</si>
  <si>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</si>
  <si>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</si>
  <si>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</si>
  <si>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</si>
  <si>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</si>
  <si>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</si>
  <si>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</si>
  <si>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</si>
  <si>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</si>
  <si>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</si>
  <si>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</si>
  <si>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</si>
  <si>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</si>
  <si>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</si>
  <si>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</si>
  <si>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</si>
  <si>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</si>
  <si>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</si>
  <si>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</si>
  <si>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</si>
  <si>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</si>
  <si>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</si>
  <si>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</si>
  <si>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</si>
  <si>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</si>
  <si>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</si>
  <si>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</si>
  <si>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</si>
  <si>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</si>
  <si>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</si>
  <si>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</si>
  <si>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</si>
  <si>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</si>
  <si>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</si>
  <si>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</si>
  <si>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</si>
  <si>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</si>
  <si>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</si>
  <si>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</si>
  <si>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</si>
  <si>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</si>
  <si>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</si>
  <si>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</si>
  <si>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</si>
  <si>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</si>
  <si>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</si>
  <si>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</si>
  <si>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</si>
  <si>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</si>
  <si>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</si>
  <si>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</si>
  <si>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</si>
  <si>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</si>
  <si>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</si>
  <si>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</si>
  <si>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</si>
  <si>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</si>
  <si>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</si>
  <si>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</si>
  <si>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</si>
  <si>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</si>
  <si>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</si>
  <si>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</si>
  <si>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</si>
  <si>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</si>
  <si>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</si>
  <si>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</si>
  <si>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</si>
  <si>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</si>
  <si>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</si>
  <si>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</si>
  <si>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</si>
  <si>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</si>
  <si>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</si>
  <si>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</si>
  <si>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</si>
  <si>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</si>
  <si>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</si>
  <si>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</si>
  <si>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</si>
  <si>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</si>
  <si>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</si>
  <si>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</si>
  <si>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</si>
  <si>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</si>
  <si>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</si>
  <si>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</si>
  <si>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</si>
  <si>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</si>
  <si>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</si>
  <si>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</si>
  <si>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</si>
  <si>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</si>
  <si>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</si>
  <si>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</si>
  <si>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</si>
  <si>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</si>
  <si>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</si>
  <si>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</si>
  <si>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</si>
  <si>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</si>
  <si>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</si>
  <si>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</si>
  <si>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</si>
  <si>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</si>
  <si>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</si>
  <si>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</si>
  <si>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</si>
  <si>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</si>
  <si>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</si>
  <si>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</si>
  <si>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</si>
  <si>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</si>
  <si>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</si>
  <si>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</si>
  <si>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</si>
  <si>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</si>
  <si>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</si>
  <si>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</si>
  <si>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</si>
  <si>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</si>
  <si>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</si>
  <si>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</si>
  <si>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</si>
  <si>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</si>
  <si>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</si>
  <si>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</si>
  <si>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</si>
  <si>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</si>
  <si>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</si>
  <si>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</si>
  <si>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</si>
  <si>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</si>
  <si>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</si>
  <si>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</si>
  <si>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</si>
  <si>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</si>
  <si>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</si>
  <si>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</si>
  <si>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</si>
  <si>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</si>
  <si>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</si>
  <si>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</si>
  <si>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</si>
  <si>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</si>
  <si>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</si>
  <si>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</si>
  <si>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</si>
  <si>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</si>
  <si>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</si>
  <si>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</si>
  <si>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</si>
  <si>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</si>
  <si>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</si>
  <si>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</si>
  <si>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</si>
  <si>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</si>
  <si>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</si>
  <si>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</si>
  <si>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</si>
  <si>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</si>
  <si>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</si>
  <si>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</si>
  <si>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</si>
  <si>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</si>
  <si>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</si>
  <si>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</si>
  <si>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</si>
  <si>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</si>
  <si>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</si>
  <si>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</si>
  <si>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</si>
  <si>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</si>
  <si>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</si>
  <si>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</si>
  <si>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</si>
  <si>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</si>
  <si>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</si>
  <si>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</si>
  <si>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</si>
  <si>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</si>
  <si>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</si>
  <si>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</si>
  <si>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</si>
  <si>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</si>
  <si>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</si>
  <si>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</si>
  <si>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</si>
  <si>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</si>
  <si>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</si>
  <si>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</si>
  <si>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</si>
  <si>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</si>
  <si>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</si>
  <si>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</si>
  <si>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</si>
  <si>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</si>
  <si>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</si>
  <si>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</si>
  <si>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</si>
  <si>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</si>
  <si>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</si>
  <si>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</si>
  <si>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</si>
  <si>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</si>
  <si>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</si>
  <si>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</si>
  <si>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</si>
  <si>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</si>
  <si>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</si>
  <si>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</si>
  <si>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</si>
  <si>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</si>
  <si>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</si>
  <si>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</si>
  <si>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</si>
  <si>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</si>
  <si>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</si>
  <si>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</si>
  <si>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</si>
  <si>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</si>
  <si>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</si>
  <si>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</si>
  <si>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</si>
  <si>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</si>
  <si>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</si>
  <si>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</si>
  <si>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</si>
  <si>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</si>
  <si>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</si>
  <si>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</si>
  <si>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</si>
  <si>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</si>
  <si>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</si>
  <si>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</si>
  <si>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</si>
  <si>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</si>
  <si>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</si>
  <si>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</si>
  <si>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</si>
  <si>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</si>
  <si>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</si>
  <si>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</si>
  <si>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</si>
  <si>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</si>
  <si>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</si>
  <si>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</si>
  <si>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</si>
  <si>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</si>
  <si>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</si>
  <si>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</si>
  <si>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</si>
  <si>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</si>
  <si>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</si>
  <si>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</si>
  <si>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</si>
  <si>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</si>
  <si>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</si>
  <si>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</si>
  <si>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</si>
  <si>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</si>
  <si>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</si>
  <si>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</si>
  <si>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</si>
  <si>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</si>
  <si>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</si>
  <si>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</si>
  <si>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</si>
  <si>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</si>
  <si>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</si>
  <si>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</si>
  <si>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</si>
  <si>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</si>
  <si>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</si>
  <si>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</si>
  <si>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</si>
  <si>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</si>
  <si>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</si>
  <si>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</si>
  <si>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</si>
  <si>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</si>
  <si>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</si>
  <si>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</si>
  <si>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</si>
  <si>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</si>
  <si>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</si>
  <si>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</si>
  <si>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</si>
  <si>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</si>
  <si>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</si>
  <si>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</si>
  <si>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</si>
  <si>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</si>
  <si>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</si>
  <si>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</si>
  <si>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</si>
  <si>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</si>
  <si>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</si>
  <si>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</si>
  <si>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</si>
  <si>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</si>
  <si>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</si>
  <si>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</si>
  <si>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</si>
  <si>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</si>
  <si>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</si>
  <si>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</si>
  <si>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</si>
  <si>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</si>
  <si>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</si>
  <si>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</si>
  <si>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</si>
  <si>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</si>
  <si>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</si>
  <si>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</si>
  <si>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</si>
  <si>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</si>
  <si>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</si>
  <si>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</si>
  <si>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</si>
  <si>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</si>
  <si>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</si>
  <si>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</si>
  <si>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</si>
  <si>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</si>
  <si>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</si>
  <si>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</si>
  <si>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</si>
  <si>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</si>
  <si>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</si>
  <si>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</si>
  <si>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</si>
  <si>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</si>
  <si>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</si>
  <si>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</si>
  <si>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</si>
  <si>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</si>
  <si>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</si>
  <si>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</si>
  <si>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</si>
  <si>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</si>
  <si>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</si>
  <si>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</si>
  <si>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</si>
  <si>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</si>
  <si>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</si>
  <si>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</si>
  <si>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</si>
  <si>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</si>
  <si>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</si>
  <si>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</si>
  <si>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</si>
  <si>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</si>
  <si>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</si>
  <si>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</si>
  <si>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</si>
  <si>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</si>
  <si>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</si>
  <si>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</si>
  <si>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</si>
  <si>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</si>
  <si>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</si>
  <si>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</si>
  <si>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</si>
  <si>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</si>
  <si>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</si>
  <si>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</si>
  <si>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</si>
  <si>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</si>
  <si>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</si>
  <si>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</si>
  <si>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</si>
  <si>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</si>
  <si>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</si>
  <si>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</si>
  <si>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</si>
  <si>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</si>
  <si>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</si>
  <si>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</si>
  <si>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</si>
  <si>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</si>
  <si>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</si>
  <si>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</si>
  <si>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</si>
  <si>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</si>
  <si>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</si>
  <si>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</si>
  <si>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</si>
  <si>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</si>
  <si>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</si>
  <si>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</si>
  <si>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</si>
  <si>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</si>
  <si>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</si>
  <si>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</si>
  <si>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</si>
  <si>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</si>
  <si>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</si>
  <si>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</si>
  <si>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</si>
  <si>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</si>
  <si>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</si>
  <si>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</si>
  <si>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</si>
  <si>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</si>
  <si>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</si>
  <si>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</si>
  <si>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</si>
  <si>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</si>
  <si>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</si>
  <si>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</si>
  <si>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</si>
  <si>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</si>
  <si>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</si>
  <si>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</si>
  <si>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</si>
  <si>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</si>
  <si>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</si>
  <si>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</si>
  <si>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</si>
  <si>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</si>
  <si>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</si>
  <si>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</si>
  <si>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</si>
  <si>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</si>
  <si>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</si>
  <si>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</si>
  <si>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</si>
  <si>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</si>
  <si>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</si>
  <si>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</si>
  <si>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</si>
  <si>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</si>
  <si>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</si>
  <si>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</si>
  <si>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</si>
  <si>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</si>
  <si>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</si>
  <si>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</si>
  <si>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</si>
  <si>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</si>
  <si>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</si>
  <si>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</si>
  <si>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</si>
  <si>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</si>
  <si>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</si>
  <si>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</si>
  <si>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</si>
  <si>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</si>
  <si>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</si>
  <si>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</si>
  <si>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</si>
  <si>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</si>
  <si>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</si>
  <si>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</si>
  <si>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</si>
  <si>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</si>
  <si>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</si>
  <si>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</si>
  <si>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</si>
  <si>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</si>
  <si>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</si>
  <si>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</si>
  <si>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</si>
  <si>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</si>
  <si>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</si>
  <si>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</si>
  <si>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</si>
  <si>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</si>
  <si>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</si>
  <si>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</si>
  <si>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</si>
  <si>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</si>
  <si>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</si>
  <si>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</si>
  <si>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</si>
  <si>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</si>
  <si>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</si>
  <si>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</si>
  <si>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</si>
  <si>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</si>
  <si>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</si>
  <si>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</si>
  <si>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</si>
  <si>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</si>
  <si>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</si>
  <si>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</si>
  <si>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</si>
  <si>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</si>
  <si>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</si>
  <si>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</si>
  <si>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</si>
  <si>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</si>
  <si>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</si>
  <si>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</si>
  <si>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</si>
  <si>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</si>
  <si>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</si>
  <si>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</si>
  <si>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</si>
  <si>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</si>
  <si>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</si>
  <si>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</si>
  <si>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</si>
  <si>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</si>
  <si>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</si>
  <si>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</si>
  <si>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</si>
  <si>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</si>
  <si>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</si>
  <si>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</si>
  <si>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</si>
  <si>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</si>
  <si>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</si>
  <si>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</si>
  <si>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</si>
  <si>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</si>
  <si>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</si>
  <si>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</si>
  <si>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</si>
  <si>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</si>
  <si>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</si>
  <si>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</si>
  <si>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</si>
  <si>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</si>
  <si>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</si>
  <si>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</si>
  <si>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</si>
  <si>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</si>
  <si>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</si>
  <si>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</si>
  <si>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</si>
  <si>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</si>
  <si>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</si>
  <si>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</si>
  <si>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</si>
  <si>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</si>
  <si>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</si>
  <si>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</si>
  <si>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</si>
  <si>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</si>
  <si>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</si>
  <si>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</si>
  <si>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</si>
  <si>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</si>
  <si>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</si>
  <si>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</si>
  <si>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</si>
  <si>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</si>
  <si>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</si>
  <si>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</si>
  <si>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</si>
  <si>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</si>
  <si>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</si>
  <si>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</si>
  <si>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</si>
  <si>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</si>
  <si>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</si>
  <si>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</si>
  <si>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</si>
  <si>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</si>
  <si>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</si>
  <si>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</si>
  <si>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</si>
  <si>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</si>
  <si>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</si>
  <si>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</si>
  <si>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</si>
  <si>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</si>
  <si>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</si>
  <si>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</si>
  <si>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</si>
  <si>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</si>
  <si>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</si>
  <si>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</si>
  <si>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</si>
  <si>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</si>
  <si>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</si>
  <si>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</si>
  <si>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</si>
  <si>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</si>
  <si>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</si>
  <si>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</si>
  <si>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</si>
  <si>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</si>
  <si>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</si>
  <si>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</si>
  <si>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</si>
  <si>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</si>
  <si>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</si>
  <si>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</si>
  <si>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</si>
  <si>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</si>
  <si>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</si>
  <si>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</si>
  <si>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</si>
  <si>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</si>
  <si>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</si>
  <si>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</si>
  <si>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</si>
  <si>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</si>
  <si>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</si>
  <si>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</si>
  <si>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</si>
  <si>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</si>
  <si>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</si>
  <si>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</si>
  <si>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</si>
  <si>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</si>
  <si>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</si>
  <si>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</si>
  <si>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</si>
  <si>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</si>
  <si>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</si>
  <si>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</si>
  <si>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</si>
  <si>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</si>
  <si>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</si>
  <si>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</si>
  <si>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</si>
  <si>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</si>
  <si>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</si>
  <si>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</si>
  <si>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</si>
  <si>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</si>
  <si>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</si>
  <si>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</si>
  <si>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</si>
  <si>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</si>
  <si>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</si>
  <si>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</si>
  <si>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</si>
  <si>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</si>
  <si>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</si>
  <si>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</si>
  <si>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</si>
  <si>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</si>
  <si>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</si>
  <si>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</si>
  <si>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</si>
  <si>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</si>
  <si>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</si>
  <si>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</si>
  <si>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</si>
  <si>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</si>
  <si>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</si>
  <si>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</si>
  <si>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</si>
  <si>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</si>
  <si>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</si>
  <si>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</si>
  <si>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</si>
  <si>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</si>
  <si>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</si>
  <si>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</si>
  <si>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</si>
  <si>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</si>
  <si>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</si>
  <si>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</si>
  <si>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</si>
  <si>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</si>
  <si>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</si>
  <si>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</si>
  <si>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</si>
  <si>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</si>
  <si>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</si>
  <si>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</si>
  <si>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</si>
  <si>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</si>
  <si>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</si>
  <si>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</si>
  <si>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</si>
  <si>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</si>
  <si>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</si>
  <si>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</si>
  <si>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</si>
  <si>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</si>
  <si>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</si>
  <si>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</si>
  <si>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</si>
  <si>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</si>
  <si>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</si>
  <si>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</si>
  <si>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</si>
  <si>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</si>
  <si>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</si>
  <si>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</si>
  <si>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</si>
  <si>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</si>
  <si>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</si>
  <si>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</si>
  <si>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</si>
  <si>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</si>
  <si>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</si>
  <si>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</si>
  <si>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</si>
  <si>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</si>
  <si>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</si>
  <si>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</si>
  <si>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</si>
  <si>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</si>
  <si>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</si>
  <si>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</si>
  <si>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</si>
  <si>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</si>
  <si>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</si>
  <si>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</si>
  <si>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</si>
  <si>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</si>
  <si>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</si>
  <si>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</si>
  <si>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</si>
  <si>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</si>
  <si>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</si>
  <si>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</si>
  <si>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</si>
  <si>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</si>
  <si>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</si>
  <si>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</si>
  <si>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</si>
  <si>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</si>
  <si>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</si>
  <si>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</si>
  <si>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</si>
  <si>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</si>
  <si>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</si>
  <si>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</si>
  <si>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</si>
  <si>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</si>
  <si>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</si>
  <si>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</si>
  <si>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</si>
  <si>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</si>
  <si>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</si>
  <si>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</si>
  <si>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</si>
  <si>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</si>
  <si>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</si>
  <si>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</si>
  <si>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</si>
  <si>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</si>
  <si>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</si>
  <si>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</si>
  <si>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</si>
  <si>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</si>
  <si>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</si>
  <si>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</si>
  <si>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</si>
  <si>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</si>
  <si>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</si>
  <si>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</si>
  <si>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</si>
  <si>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</si>
  <si>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</si>
  <si>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</si>
  <si>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</si>
  <si>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</si>
  <si>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</si>
  <si>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</si>
  <si>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</si>
  <si>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</si>
  <si>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</si>
  <si>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</si>
  <si>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</si>
  <si>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</si>
  <si>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</si>
  <si>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</si>
  <si>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</si>
  <si>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</si>
  <si>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</si>
  <si>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</si>
  <si>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</si>
  <si>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</si>
  <si>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</si>
  <si>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</si>
  <si>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</si>
  <si>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</si>
  <si>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</si>
  <si>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</si>
  <si>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</si>
  <si>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</si>
  <si>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</si>
  <si>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</si>
  <si>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</si>
  <si>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</si>
  <si>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</si>
  <si>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</si>
  <si>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</si>
  <si>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</si>
  <si>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</si>
  <si>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</si>
  <si>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</si>
  <si>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</si>
  <si>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</si>
  <si>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</si>
  <si>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</si>
  <si>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</si>
  <si>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</si>
  <si>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</si>
  <si>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</si>
  <si>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</si>
  <si>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</si>
  <si>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</si>
  <si>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</si>
  <si>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</si>
  <si>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</si>
  <si>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</si>
  <si>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</si>
  <si>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</si>
  <si>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</si>
  <si>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</si>
  <si>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</si>
  <si>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</si>
  <si>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</si>
  <si>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</si>
  <si>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</si>
  <si>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</si>
  <si>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</si>
  <si>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</si>
  <si>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</si>
  <si>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</si>
  <si>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</si>
  <si>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</si>
  <si>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</si>
  <si>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</si>
  <si>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</si>
  <si>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</si>
  <si>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</si>
  <si>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</si>
  <si>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</si>
  <si>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</si>
  <si>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</si>
  <si>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</si>
  <si>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</si>
  <si>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</si>
  <si>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</si>
  <si>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</si>
  <si>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</si>
  <si>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</si>
  <si>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</si>
  <si>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</si>
  <si>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</si>
  <si>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</si>
  <si>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</si>
  <si>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</si>
  <si>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</si>
  <si>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</si>
  <si>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</si>
  <si>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</si>
  <si>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</si>
  <si>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</si>
  <si>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</si>
  <si>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</si>
  <si>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</si>
  <si>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</si>
  <si>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</si>
  <si>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</si>
  <si>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</si>
  <si>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</si>
  <si>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</si>
  <si>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</si>
  <si>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</si>
  <si>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</si>
  <si>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</si>
  <si>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</si>
  <si>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</si>
  <si>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</si>
  <si>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</si>
  <si>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</si>
  <si>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</si>
  <si>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</si>
  <si>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</si>
  <si>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</si>
  <si>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</si>
  <si>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</si>
  <si>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</si>
  <si>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</si>
  <si>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</si>
  <si>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</si>
  <si>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</si>
  <si>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</si>
  <si>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</si>
  <si>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</si>
  <si>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</si>
  <si>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</si>
  <si>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</si>
  <si>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</si>
  <si>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</si>
  <si>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</si>
  <si>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</si>
  <si>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</si>
  <si>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</si>
  <si>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</si>
  <si>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</si>
  <si>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</si>
  <si>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</si>
  <si>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</si>
  <si>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</si>
  <si>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</si>
  <si>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</si>
  <si>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</si>
  <si>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</si>
  <si>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</si>
  <si>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</si>
  <si>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</si>
  <si>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</si>
  <si>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</si>
  <si>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</si>
  <si>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</si>
  <si>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</si>
  <si>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</si>
  <si>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</si>
  <si>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</si>
  <si>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</si>
  <si>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</si>
  <si>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</si>
  <si>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</si>
  <si>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</si>
  <si>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</si>
  <si>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</si>
  <si>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</si>
  <si>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</si>
  <si>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</si>
  <si>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</si>
  <si>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</si>
  <si>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</si>
  <si>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</si>
  <si>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</si>
  <si>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</si>
  <si>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</si>
  <si>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</si>
  <si>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</si>
  <si>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</si>
  <si>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</si>
  <si>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</si>
  <si>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</si>
  <si>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</si>
  <si>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</si>
  <si>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</si>
  <si>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</si>
  <si>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</si>
  <si>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</si>
  <si>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</si>
  <si>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</si>
  <si>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</si>
  <si>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</si>
  <si>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</si>
  <si>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</si>
  <si>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</si>
  <si>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</si>
  <si>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</si>
  <si>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</si>
  <si>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</si>
  <si>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</si>
  <si>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</si>
  <si>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</si>
  <si>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</si>
  <si>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</si>
  <si>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</si>
  <si>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</si>
  <si>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</si>
  <si>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</si>
  <si>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</si>
  <si>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</si>
  <si>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</si>
  <si>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</si>
  <si>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</si>
  <si>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</si>
  <si>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</si>
  <si>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</si>
  <si>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</si>
  <si>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</si>
  <si>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</si>
  <si>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</si>
  <si>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</si>
  <si>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</si>
  <si>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</si>
  <si>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</si>
  <si>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</si>
  <si>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</si>
  <si>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</si>
  <si>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</si>
  <si>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</si>
  <si>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</si>
  <si>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</si>
  <si>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</si>
  <si>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</si>
  <si>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</si>
  <si>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</si>
  <si>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</si>
  <si>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</si>
  <si>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</si>
  <si>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</si>
  <si>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</si>
  <si>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</si>
  <si>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</si>
  <si>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</si>
  <si>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</si>
  <si>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</si>
  <si>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</si>
  <si>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</si>
  <si>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</si>
  <si>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</si>
  <si>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</si>
  <si>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</si>
  <si>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</si>
  <si>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</si>
  <si>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</si>
  <si>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</si>
  <si>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</si>
  <si>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</si>
  <si>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</si>
  <si>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</si>
  <si>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</si>
  <si>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</si>
  <si>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</si>
  <si>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</si>
  <si>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</si>
  <si>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</si>
  <si>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</si>
  <si>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</si>
  <si>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</si>
  <si>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</si>
  <si>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</si>
  <si>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</si>
  <si>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</si>
  <si>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</si>
  <si>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</si>
  <si>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</si>
  <si>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</si>
  <si>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</si>
  <si>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</si>
  <si>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</si>
  <si>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</si>
  <si>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</si>
  <si>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</si>
  <si>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</si>
  <si>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</si>
  <si>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</si>
  <si>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</si>
  <si>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</si>
  <si>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</si>
  <si>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</si>
  <si>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</si>
  <si>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</si>
  <si>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</si>
  <si>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</si>
  <si>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</si>
  <si>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</si>
  <si>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</si>
  <si>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</si>
  <si>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</si>
  <si>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</si>
  <si>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</si>
  <si>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</si>
  <si>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</si>
  <si>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</si>
  <si>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</si>
  <si>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</si>
  <si>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</si>
  <si>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</si>
  <si>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</si>
  <si>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</si>
  <si>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</si>
  <si>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</si>
  <si>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</si>
  <si>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</si>
  <si>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</si>
  <si>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</si>
  <si>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</si>
  <si>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</si>
  <si>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</si>
  <si>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</si>
  <si>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</si>
  <si>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</si>
  <si>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</si>
  <si>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</si>
  <si>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</si>
  <si>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</si>
  <si>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</si>
  <si>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</si>
  <si>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</si>
  <si>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</si>
  <si>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</si>
  <si>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</si>
  <si>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</si>
  <si>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</si>
  <si>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</si>
  <si>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</si>
  <si>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</si>
  <si>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</si>
  <si>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</si>
  <si>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</si>
  <si>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</si>
  <si>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</si>
  <si>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</si>
  <si>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</si>
  <si>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</si>
  <si>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</si>
  <si>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</si>
  <si>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</si>
  <si>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</si>
  <si>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</si>
  <si>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</si>
  <si>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</si>
  <si>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</si>
  <si>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</si>
  <si>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</si>
  <si>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</si>
  <si>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</si>
  <si>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</si>
  <si>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</si>
  <si>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</si>
  <si>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</si>
  <si>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</si>
  <si>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</si>
  <si>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</si>
  <si>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</si>
  <si>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</si>
  <si>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</si>
  <si>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</si>
  <si>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</si>
  <si>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</si>
  <si>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</si>
  <si>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</si>
  <si>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</si>
  <si>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</si>
  <si>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</si>
  <si>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</si>
  <si>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</si>
  <si>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</si>
  <si>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</si>
  <si>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</si>
  <si>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</si>
  <si>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</si>
  <si>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</si>
  <si>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</si>
  <si>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</si>
  <si>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</si>
  <si>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</si>
  <si>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</si>
  <si>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</si>
  <si>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</si>
  <si>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</si>
  <si>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</si>
  <si>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</si>
  <si>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</si>
  <si>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</si>
  <si>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</si>
  <si>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</si>
  <si>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</si>
  <si>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</si>
  <si>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</si>
  <si>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</si>
  <si>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</si>
  <si>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</si>
  <si>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</si>
  <si>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</si>
  <si>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</si>
  <si>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</si>
  <si>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</si>
  <si>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</si>
  <si>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</si>
  <si>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</si>
  <si>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</si>
  <si>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</si>
  <si>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</si>
  <si>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</si>
  <si>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</si>
  <si>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</si>
  <si>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</si>
  <si>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</si>
  <si>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</si>
  <si>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</si>
  <si>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</si>
  <si>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</si>
  <si>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</si>
  <si>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</si>
  <si>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</si>
  <si>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</si>
  <si>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</si>
  <si>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</si>
  <si>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</si>
  <si>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</si>
  <si>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</si>
  <si>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</si>
  <si>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</si>
  <si>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</si>
  <si>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</si>
  <si>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</si>
  <si>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</si>
  <si>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</si>
  <si>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</si>
  <si>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</si>
  <si>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</si>
  <si>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</si>
  <si>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</si>
  <si>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</si>
  <si>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</si>
  <si>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</si>
  <si>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</si>
  <si>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</si>
  <si>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</si>
  <si>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</si>
  <si>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</si>
  <si>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</si>
  <si>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</si>
  <si>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</si>
  <si>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</si>
  <si>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</si>
  <si>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</si>
  <si>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</si>
  <si>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</si>
  <si>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</si>
  <si>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</si>
  <si>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</si>
  <si>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</si>
  <si>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</si>
  <si>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</si>
  <si>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</si>
  <si>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</si>
  <si>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</si>
  <si>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</si>
  <si>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</si>
  <si>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</si>
  <si>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</si>
  <si>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</si>
  <si>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</si>
  <si>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</si>
  <si>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</si>
  <si>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</si>
  <si>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</si>
  <si>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</si>
  <si>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</si>
  <si>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</si>
  <si>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</si>
  <si>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</si>
  <si>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</si>
  <si>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</si>
  <si>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</si>
  <si>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</si>
  <si>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</si>
  <si>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</si>
  <si>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</si>
  <si>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</si>
  <si>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</si>
  <si>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</si>
  <si>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</si>
  <si>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</si>
  <si>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</si>
  <si>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</si>
  <si>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</si>
  <si>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</si>
  <si>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</si>
  <si>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</si>
  <si>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</si>
  <si>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</si>
  <si>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</si>
  <si>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</si>
  <si>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</si>
  <si>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</si>
  <si>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</si>
  <si>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</si>
  <si>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</si>
  <si>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</si>
  <si>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</si>
  <si>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</si>
  <si>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</si>
  <si>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</si>
  <si>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</si>
  <si>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</si>
  <si>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</si>
  <si>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</si>
  <si>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</si>
  <si>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</si>
  <si>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</si>
  <si>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</si>
  <si>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</si>
  <si>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</si>
  <si>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</si>
  <si>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</si>
  <si>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</si>
  <si>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</si>
  <si>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</si>
  <si>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</si>
  <si>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</si>
  <si>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</si>
  <si>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</si>
  <si>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</si>
  <si>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</si>
  <si>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</si>
  <si>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</si>
  <si>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</si>
  <si>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</si>
  <si>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</si>
  <si>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</si>
  <si>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</si>
  <si>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</si>
  <si>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</si>
  <si>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</si>
  <si>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</si>
  <si>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</si>
  <si>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</si>
  <si>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</si>
  <si>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</si>
  <si>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</si>
  <si>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</si>
  <si>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</si>
  <si>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</si>
  <si>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</si>
  <si>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</si>
  <si>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</si>
  <si>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</si>
  <si>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</si>
  <si>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</si>
  <si>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</si>
  <si>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</si>
  <si>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</si>
  <si>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</si>
  <si>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</si>
  <si>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</si>
  <si>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</si>
  <si>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</si>
  <si>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</si>
  <si>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</si>
  <si>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</si>
  <si>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</si>
  <si>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</si>
  <si>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</si>
  <si>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</si>
  <si>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</si>
  <si>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</si>
  <si>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</si>
  <si>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</si>
  <si>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</si>
  <si>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</si>
  <si>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</si>
  <si>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</si>
  <si>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</si>
  <si>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</si>
  <si>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</si>
  <si>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</si>
  <si>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</si>
  <si>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</si>
  <si>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</si>
  <si>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</si>
  <si>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</si>
  <si>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</si>
  <si>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</si>
  <si>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</si>
  <si>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</si>
  <si>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</si>
  <si>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</si>
  <si>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</si>
  <si>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</si>
  <si>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</si>
  <si>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</si>
  <si>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</si>
  <si>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</si>
  <si>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</si>
  <si>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</si>
  <si>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</si>
  <si>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</si>
  <si>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</si>
  <si>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</si>
  <si>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</si>
  <si>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</si>
  <si>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</si>
  <si>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</si>
  <si>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</si>
  <si>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</si>
  <si>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</si>
  <si>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</si>
  <si>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</si>
  <si>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</si>
  <si>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</si>
  <si>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</si>
  <si>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</si>
  <si>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</si>
  <si>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</si>
  <si>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</si>
  <si>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</si>
  <si>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</si>
  <si>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</si>
  <si>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</si>
  <si>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</si>
  <si>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</si>
  <si>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</si>
  <si>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</si>
  <si>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</si>
  <si>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</si>
  <si>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</si>
  <si>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</si>
  <si>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</si>
  <si>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</si>
  <si>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</si>
  <si>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</si>
  <si>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</si>
  <si>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</si>
  <si>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</si>
  <si>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</si>
  <si>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</si>
  <si>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</si>
  <si>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</si>
  <si>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</si>
  <si>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</si>
  <si>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</si>
  <si>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</si>
  <si>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</si>
  <si>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</si>
  <si>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</si>
  <si>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</si>
  <si>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</si>
  <si>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</si>
  <si>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</si>
  <si>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</si>
  <si>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</si>
  <si>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</si>
  <si>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</si>
  <si>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</si>
  <si>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</si>
  <si>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</si>
  <si>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</si>
  <si>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</si>
  <si>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</si>
  <si>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</si>
  <si>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</si>
  <si>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</si>
  <si>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</si>
  <si>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</si>
  <si>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</si>
  <si>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</si>
  <si>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</si>
  <si>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</si>
  <si>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</si>
  <si>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</si>
  <si>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</si>
  <si>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</si>
  <si>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</si>
  <si>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</si>
  <si>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</si>
  <si>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</si>
  <si>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</si>
  <si>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</si>
  <si>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</si>
  <si>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</si>
  <si>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</si>
  <si>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</si>
  <si>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</si>
  <si>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</si>
  <si>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</si>
  <si>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</si>
  <si>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</si>
  <si>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</si>
  <si>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</si>
  <si>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</si>
  <si>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</si>
  <si>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</si>
  <si>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</si>
  <si>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</si>
  <si>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</si>
  <si>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</si>
  <si>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</si>
  <si>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</si>
  <si>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</si>
  <si>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</si>
  <si>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</si>
  <si>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</si>
  <si>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</si>
  <si>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</si>
  <si>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</si>
  <si>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</si>
  <si>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</si>
  <si>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</si>
  <si>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</si>
  <si>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</si>
  <si>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</si>
  <si>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</si>
  <si>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</si>
  <si>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</si>
  <si>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</si>
  <si>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</si>
  <si>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</si>
  <si>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</si>
  <si>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</si>
  <si>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</si>
  <si>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</si>
  <si>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</si>
  <si>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</si>
  <si>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</si>
  <si>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</si>
  <si>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</si>
  <si>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</si>
  <si>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</si>
  <si>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</si>
  <si>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</si>
  <si>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</si>
  <si>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</si>
  <si>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</si>
  <si>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</si>
  <si>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</si>
  <si>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</si>
  <si>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</si>
  <si>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</si>
  <si>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</si>
  <si>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</si>
  <si>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</si>
  <si>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</si>
  <si>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</si>
  <si>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</si>
  <si>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</si>
  <si>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</si>
  <si>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</si>
  <si>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</si>
  <si>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</si>
  <si>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</si>
  <si>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</si>
  <si>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</si>
  <si>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</si>
  <si>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</si>
  <si>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</si>
  <si>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</si>
  <si>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</si>
  <si>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</si>
  <si>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</si>
  <si>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</si>
  <si>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</si>
  <si>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</si>
  <si>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</si>
  <si>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</si>
  <si>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</si>
  <si>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</si>
  <si>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</si>
  <si>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</si>
  <si>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</si>
  <si>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</si>
  <si>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</si>
  <si>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</si>
  <si>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</si>
  <si>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</si>
  <si>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</si>
  <si>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</si>
  <si>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</si>
  <si>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</si>
  <si>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</si>
  <si>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</si>
  <si>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</si>
  <si>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</si>
  <si>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</si>
  <si>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</si>
  <si>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</si>
  <si>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</si>
  <si>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</si>
  <si>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</si>
  <si>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</si>
  <si>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</si>
  <si>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</si>
  <si>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</si>
  <si>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</si>
  <si>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</si>
  <si>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</si>
  <si>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</si>
  <si>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</si>
  <si>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</si>
  <si>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</si>
  <si>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</si>
  <si>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</si>
  <si>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</si>
  <si>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</si>
  <si>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</si>
  <si>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</si>
  <si>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</si>
  <si>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</si>
  <si>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</si>
  <si>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</si>
  <si>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</si>
  <si>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</si>
  <si>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</si>
  <si>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</si>
  <si>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</si>
  <si>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</si>
  <si>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</si>
  <si>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</si>
  <si>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</si>
  <si>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</si>
  <si>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</si>
  <si>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</si>
  <si>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</si>
  <si>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</si>
  <si>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</si>
  <si>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</si>
  <si>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</si>
  <si>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</si>
  <si>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</si>
  <si>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</si>
  <si>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</si>
  <si>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</si>
  <si>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</si>
  <si>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</si>
  <si>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</si>
  <si>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</si>
  <si>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</si>
  <si>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</si>
  <si>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</si>
  <si>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</si>
  <si>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</si>
  <si>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</si>
  <si>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</si>
  <si>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</si>
  <si>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</si>
  <si>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</si>
  <si>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</si>
  <si>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</si>
  <si>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</si>
  <si>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</si>
  <si>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</si>
  <si>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</si>
  <si>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</si>
  <si>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</si>
  <si>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</si>
  <si>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</si>
  <si>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</si>
  <si>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</si>
  <si>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</si>
  <si>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</si>
  <si>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</si>
  <si>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</si>
  <si>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</si>
  <si>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</si>
  <si>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</si>
  <si>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</si>
  <si>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</si>
  <si>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</si>
  <si>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</si>
  <si>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</si>
  <si>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</si>
  <si>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</si>
  <si>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</si>
  <si>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</si>
  <si>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</si>
  <si>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</si>
  <si>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</si>
  <si>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</si>
  <si>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</si>
  <si>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</si>
  <si>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</si>
  <si>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</si>
  <si>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</si>
  <si>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</si>
  <si>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</si>
  <si>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</si>
  <si>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</si>
  <si>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</si>
  <si>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</si>
  <si>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</si>
  <si>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</si>
  <si>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</si>
  <si>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</si>
  <si>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</si>
  <si>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</si>
  <si>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</si>
  <si>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</si>
  <si>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</si>
  <si>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</si>
  <si>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</si>
  <si>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</si>
  <si>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</si>
  <si>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</si>
  <si>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</si>
  <si>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</si>
  <si>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</si>
  <si>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</si>
  <si>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</si>
  <si>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</si>
  <si>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</si>
  <si>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</si>
  <si>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</si>
  <si>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</si>
  <si>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</si>
  <si>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</si>
  <si>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</si>
  <si>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</si>
  <si>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</si>
  <si>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</si>
  <si>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</si>
  <si>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</si>
  <si>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</si>
  <si>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</si>
  <si>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</si>
  <si>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</si>
  <si>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</si>
  <si>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</si>
  <si>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</si>
  <si>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</si>
  <si>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</si>
  <si>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</si>
  <si>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</si>
  <si>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</si>
  <si>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</si>
  <si>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</si>
  <si>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</si>
  <si>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</si>
  <si>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</si>
  <si>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</si>
  <si>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</si>
  <si>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</si>
  <si>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</si>
  <si>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</si>
  <si>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</si>
  <si>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</si>
  <si>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</si>
  <si>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</si>
  <si>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</si>
  <si>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</si>
  <si>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</si>
  <si>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</si>
  <si>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</si>
  <si>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</si>
  <si>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</si>
  <si>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</si>
  <si>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</si>
  <si>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</si>
  <si>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</si>
  <si>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</si>
  <si>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</si>
  <si>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</si>
  <si>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</si>
  <si>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</si>
  <si>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</si>
  <si>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</si>
  <si>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</si>
  <si>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</si>
  <si>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</si>
  <si>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</si>
  <si>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</si>
  <si>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</si>
  <si>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</si>
  <si>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</si>
  <si>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</si>
  <si>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</si>
  <si>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</si>
  <si>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</si>
  <si>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</si>
  <si>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</si>
  <si>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</si>
  <si>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</si>
  <si>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</si>
  <si>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</si>
  <si>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</si>
  <si>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</si>
  <si>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</si>
  <si>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</si>
  <si>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</si>
  <si>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</si>
  <si>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</si>
  <si>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</si>
  <si>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</si>
  <si>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</si>
  <si>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</si>
  <si>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</si>
  <si>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</si>
  <si>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</si>
  <si>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</si>
  <si>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</si>
  <si>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</si>
  <si>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</si>
  <si>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</si>
  <si>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</si>
  <si>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</si>
  <si>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</si>
  <si>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</si>
  <si>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</si>
  <si>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</si>
  <si>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</si>
  <si>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</si>
  <si>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</si>
  <si>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</si>
  <si>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</si>
  <si>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</si>
  <si>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</si>
  <si>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</si>
  <si>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</si>
  <si>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</si>
  <si>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</si>
  <si>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</si>
  <si>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</si>
  <si>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</si>
  <si>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</si>
  <si>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</si>
  <si>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</si>
  <si>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</si>
  <si>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</si>
  <si>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</si>
  <si>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</si>
  <si>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</si>
  <si>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</si>
  <si>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</si>
  <si>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</si>
  <si>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</si>
  <si>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</si>
  <si>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</si>
  <si>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</si>
  <si>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</si>
  <si>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</si>
  <si>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</si>
  <si>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</si>
  <si>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</si>
  <si>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</si>
  <si>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</si>
  <si>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</si>
  <si>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</si>
  <si>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</si>
  <si>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</si>
  <si>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</si>
  <si>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</si>
  <si>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</si>
  <si>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</si>
  <si>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</si>
  <si>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</si>
  <si>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</si>
  <si>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</si>
  <si>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</si>
  <si>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</si>
  <si>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</si>
  <si>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</si>
  <si>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</si>
  <si>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</si>
  <si>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</si>
  <si>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</si>
  <si>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</si>
  <si>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</si>
  <si>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</si>
  <si>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</si>
  <si>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</si>
  <si>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</si>
  <si>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</si>
  <si>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</si>
  <si>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</si>
  <si>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</si>
  <si>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</si>
  <si>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</si>
  <si>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</si>
  <si>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</si>
  <si>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</si>
  <si>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</si>
  <si>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</si>
  <si>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</si>
  <si>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</si>
  <si>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</si>
  <si>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</si>
  <si>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</si>
  <si>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</si>
  <si>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</si>
  <si>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</si>
  <si>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</si>
  <si>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</si>
  <si>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</si>
  <si>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</si>
  <si>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</si>
  <si>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</si>
  <si>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</si>
  <si>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</si>
  <si>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</si>
  <si>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</si>
  <si>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</si>
  <si>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</si>
  <si>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</si>
  <si>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</si>
  <si>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</si>
  <si>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</si>
  <si>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</si>
  <si>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</si>
  <si>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</si>
  <si>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</si>
  <si>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</si>
  <si>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</si>
  <si>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</si>
  <si>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</si>
  <si>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</si>
  <si>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</si>
  <si>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</si>
  <si>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</si>
  <si>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</si>
  <si>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</si>
  <si>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</si>
  <si>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</si>
  <si>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</si>
  <si>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</si>
  <si>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</si>
  <si>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</si>
  <si>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</si>
  <si>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</si>
  <si>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</si>
  <si>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</si>
  <si>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</si>
  <si>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</si>
  <si>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</si>
  <si>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</si>
  <si>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</si>
  <si>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</si>
  <si>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</si>
  <si>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</si>
  <si>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</si>
  <si>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</si>
  <si>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</si>
  <si>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</si>
  <si>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</si>
  <si>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</si>
  <si>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</si>
  <si>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</si>
  <si>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</si>
  <si>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</si>
  <si>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</si>
  <si>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</si>
  <si>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</si>
  <si>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</si>
  <si>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</si>
  <si>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</si>
  <si>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</si>
  <si>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</si>
  <si>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</si>
  <si>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</si>
  <si>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</si>
  <si>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</si>
  <si>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</si>
  <si>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</si>
  <si>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</si>
  <si>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</si>
  <si>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</si>
  <si>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</si>
  <si>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</si>
  <si>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</si>
  <si>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</si>
  <si>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</si>
  <si>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</si>
  <si>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</si>
  <si>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</si>
  <si>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</si>
  <si>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</si>
  <si>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</si>
  <si>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</si>
  <si>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</si>
  <si>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</si>
  <si>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</si>
  <si>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</si>
  <si>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</si>
  <si>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</si>
  <si>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</si>
  <si>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</si>
  <si>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</si>
  <si>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</si>
  <si>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</si>
  <si>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</si>
  <si>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</si>
  <si>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</si>
  <si>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</si>
  <si>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</si>
  <si>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</si>
  <si>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</si>
  <si>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</si>
  <si>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</si>
  <si>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</si>
  <si>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</si>
  <si>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</si>
  <si>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</si>
  <si>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</si>
  <si>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</si>
  <si>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</si>
  <si>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</si>
  <si>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</si>
  <si>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</si>
  <si>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</si>
  <si>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</si>
  <si>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</si>
  <si>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</si>
  <si>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</si>
  <si>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</si>
  <si>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</si>
  <si>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</si>
  <si>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</si>
  <si>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</si>
  <si>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</si>
  <si>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</si>
  <si>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</si>
  <si>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</si>
  <si>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</si>
  <si>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</si>
  <si>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</si>
  <si>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</si>
  <si>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</si>
  <si>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</si>
  <si>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</si>
  <si>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</si>
  <si>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</si>
  <si>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</si>
  <si>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</si>
  <si>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</si>
  <si>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</si>
  <si>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</si>
  <si>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</si>
  <si>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</si>
  <si>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</si>
  <si>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</si>
  <si>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</si>
  <si>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</si>
  <si>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</si>
  <si>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</si>
  <si>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</si>
  <si>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</si>
  <si>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</si>
  <si>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</si>
  <si>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</si>
  <si>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</si>
  <si>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</si>
  <si>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</si>
  <si>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</si>
  <si>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</si>
  <si>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</si>
  <si>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</si>
  <si>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</si>
  <si>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</si>
  <si>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</si>
  <si>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</si>
  <si>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</si>
  <si>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</si>
  <si>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</si>
  <si>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</si>
  <si>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</si>
  <si>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</si>
  <si>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</si>
  <si>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</si>
  <si>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</si>
  <si>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</si>
  <si>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</si>
  <si>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</si>
  <si>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</si>
  <si>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</si>
  <si>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</si>
  <si>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</si>
  <si>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</si>
  <si>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</si>
  <si>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</si>
  <si>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</si>
  <si>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</si>
  <si>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</si>
  <si>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</si>
  <si>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</si>
  <si>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</si>
  <si>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</si>
  <si>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</si>
  <si>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</si>
  <si>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</si>
  <si>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</si>
  <si>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</si>
  <si>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</si>
  <si>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</si>
  <si>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</si>
  <si>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</si>
  <si>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</si>
  <si>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</si>
  <si>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</si>
  <si>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</si>
  <si>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</si>
  <si>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</si>
  <si>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</si>
  <si>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</si>
  <si>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</si>
  <si>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</si>
  <si>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</si>
  <si>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</si>
  <si>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</si>
  <si>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</si>
  <si>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</si>
  <si>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</si>
  <si>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</si>
  <si>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</si>
  <si>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</si>
  <si>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</si>
  <si>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</si>
  <si>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</si>
  <si>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</si>
  <si>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</si>
  <si>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</si>
  <si>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</si>
  <si>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</si>
  <si>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</si>
  <si>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</si>
  <si>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</si>
  <si>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</si>
  <si>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</si>
  <si>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</si>
  <si>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</si>
  <si>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</si>
  <si>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</si>
  <si>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</si>
  <si>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</si>
  <si>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</si>
  <si>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</si>
  <si>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</si>
  <si>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</si>
  <si>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</si>
  <si>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</si>
  <si>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</si>
  <si>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</si>
  <si>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</si>
  <si>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</si>
  <si>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</si>
  <si>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</si>
  <si>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</si>
  <si>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</si>
  <si>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</si>
  <si>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</si>
  <si>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</si>
  <si>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</si>
  <si>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</si>
  <si>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</si>
  <si>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</si>
  <si>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</si>
  <si>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</si>
  <si>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</si>
  <si>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</si>
  <si>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</si>
  <si>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</si>
  <si>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</si>
  <si>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</si>
  <si>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</si>
  <si>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</si>
  <si>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</si>
  <si>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</si>
  <si>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</si>
  <si>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</si>
  <si>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</si>
  <si>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</si>
  <si>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</si>
  <si>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</si>
  <si>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</si>
  <si>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</si>
  <si>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</si>
  <si>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</si>
  <si>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</si>
  <si>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</si>
  <si>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</si>
  <si>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</si>
  <si>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</si>
  <si>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</si>
  <si>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</si>
  <si>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</si>
  <si>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</si>
  <si>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</si>
  <si>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</si>
  <si>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</si>
  <si>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</si>
  <si>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</si>
  <si>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</si>
  <si>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</si>
  <si>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</si>
  <si>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</si>
  <si>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</si>
  <si>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</si>
  <si>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</si>
  <si>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</si>
  <si>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</si>
  <si>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</si>
  <si>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</si>
  <si>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</si>
  <si>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</si>
  <si>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</si>
  <si>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</si>
  <si>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</si>
  <si>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</si>
  <si>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</si>
  <si>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</si>
  <si>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</si>
  <si>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</si>
  <si>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</si>
  <si>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</si>
  <si>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</si>
  <si>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</si>
  <si>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</si>
  <si>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</si>
  <si>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</si>
  <si>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</si>
  <si>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</si>
  <si>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</si>
  <si>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</si>
  <si>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</si>
  <si>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</si>
  <si>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</si>
  <si>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</si>
  <si>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</si>
  <si>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</si>
  <si>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</si>
  <si>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</si>
  <si>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</si>
  <si>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</si>
  <si>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</si>
  <si>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</si>
  <si>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</si>
  <si>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</si>
  <si>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</si>
  <si>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</si>
  <si>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</si>
  <si>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</si>
  <si>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</si>
  <si>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</si>
  <si>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</si>
  <si>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</si>
  <si>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</si>
  <si>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</si>
  <si>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</si>
  <si>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</si>
  <si>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</si>
  <si>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</si>
  <si>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</si>
  <si>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</si>
  <si>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</si>
  <si>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</si>
  <si>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</si>
  <si>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</si>
  <si>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</si>
  <si>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</si>
  <si>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</si>
  <si>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</si>
  <si>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</si>
  <si>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</si>
  <si>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</si>
  <si>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</si>
  <si>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</si>
  <si>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</si>
  <si>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</si>
  <si>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</si>
  <si>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</si>
  <si>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</si>
  <si>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</si>
  <si>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</si>
  <si>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</si>
  <si>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</si>
  <si>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</si>
  <si>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</si>
  <si>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</si>
  <si>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</si>
  <si>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</si>
  <si>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</si>
  <si>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</si>
  <si>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</si>
  <si>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</si>
  <si>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</si>
  <si>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</si>
  <si>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</si>
  <si>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</si>
  <si>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</si>
  <si>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</si>
  <si>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</si>
  <si>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</si>
  <si>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</si>
  <si>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</si>
  <si>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</si>
  <si>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</si>
  <si>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</si>
  <si>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</si>
  <si>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</si>
  <si>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</si>
  <si>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</si>
  <si>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</si>
  <si>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</si>
  <si>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</si>
  <si>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</si>
  <si>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</si>
  <si>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</si>
  <si>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</si>
  <si>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</si>
  <si>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</si>
  <si>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</si>
  <si>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</si>
  <si>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</si>
  <si>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</si>
  <si>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</si>
  <si>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</si>
  <si>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</si>
  <si>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</si>
  <si>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</si>
  <si>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</si>
  <si>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</si>
  <si>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</si>
  <si>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</si>
  <si>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</si>
  <si>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</si>
  <si>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</si>
  <si>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</si>
  <si>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</si>
  <si>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</si>
  <si>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</si>
  <si>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</si>
  <si>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</si>
  <si>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</si>
  <si>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</si>
  <si>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</si>
  <si>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</si>
  <si>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</si>
  <si>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</si>
  <si>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</si>
  <si>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</si>
  <si>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</si>
  <si>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</si>
  <si>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</si>
  <si>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</si>
  <si>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</si>
  <si>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</si>
  <si>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</si>
  <si>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</si>
  <si>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</si>
  <si>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</si>
  <si>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</si>
  <si>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</si>
  <si>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</si>
  <si>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</si>
  <si>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</si>
  <si>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</si>
  <si>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</si>
  <si>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</si>
  <si>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</si>
  <si>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</si>
  <si>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</si>
  <si>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</si>
  <si>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</si>
  <si>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</si>
  <si>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</si>
  <si>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</si>
  <si>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</si>
  <si>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</si>
  <si>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</si>
  <si>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</si>
  <si>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</si>
  <si>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</si>
  <si>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</si>
  <si>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</si>
  <si>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</si>
  <si>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</si>
  <si>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</si>
  <si>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</si>
  <si>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</si>
  <si>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</si>
  <si>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</si>
  <si>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</si>
  <si>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</si>
  <si>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</si>
  <si>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</si>
  <si>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</si>
  <si>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</si>
  <si>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</si>
  <si>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</si>
  <si>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</si>
  <si>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</si>
  <si>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</si>
  <si>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</si>
  <si>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</si>
  <si>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</si>
  <si>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</si>
  <si>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</si>
  <si>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</si>
  <si>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</si>
  <si>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</si>
  <si>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</si>
  <si>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</si>
  <si>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</si>
  <si>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</si>
  <si>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</si>
  <si>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</si>
  <si>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</si>
  <si>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</si>
  <si>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</si>
  <si>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</si>
  <si>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</si>
  <si>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</si>
  <si>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</si>
  <si>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</si>
  <si>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</si>
  <si>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</si>
  <si>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</si>
  <si>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</si>
  <si>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</si>
  <si>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</si>
  <si>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</si>
  <si>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</si>
  <si>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</si>
  <si>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</si>
  <si>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</si>
  <si>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</si>
  <si>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</si>
  <si>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</si>
  <si>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</si>
  <si>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</si>
  <si>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</si>
  <si>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</si>
  <si>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</si>
  <si>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</si>
  <si>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</si>
  <si>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</si>
  <si>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</si>
  <si>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</si>
  <si>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</si>
  <si>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</si>
  <si>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</si>
  <si>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</si>
  <si>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</si>
  <si>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</si>
  <si>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</si>
  <si>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</si>
  <si>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</si>
  <si>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</si>
  <si>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</si>
  <si>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</si>
  <si>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</si>
  <si>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</si>
  <si>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</si>
  <si>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</si>
  <si>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</si>
  <si>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</si>
  <si>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</si>
  <si>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</si>
  <si>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</si>
  <si>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</si>
  <si>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</si>
  <si>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</si>
  <si>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</si>
  <si>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</si>
  <si>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</si>
  <si>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</si>
  <si>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</si>
  <si>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</si>
  <si>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</si>
  <si>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</si>
  <si>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</si>
  <si>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</si>
  <si>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</si>
  <si>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</si>
  <si>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</si>
  <si>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</si>
  <si>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</si>
  <si>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</si>
  <si>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</si>
  <si>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</si>
  <si>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</si>
  <si>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</si>
  <si>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</si>
  <si>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</si>
  <si>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</si>
  <si>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</si>
  <si>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</si>
  <si>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</si>
  <si>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</si>
  <si>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</si>
  <si>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</si>
  <si>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</si>
  <si>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</si>
  <si>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</si>
  <si>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</si>
  <si>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</si>
  <si>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</si>
  <si>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</si>
  <si>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</si>
  <si>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</si>
  <si>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</si>
  <si>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</si>
  <si>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</si>
  <si>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</si>
  <si>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</si>
  <si>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</si>
  <si>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</si>
  <si>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</si>
  <si>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</si>
  <si>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</si>
  <si>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</si>
  <si>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</si>
  <si>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</si>
  <si>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</si>
  <si>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</si>
  <si>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</si>
  <si>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</si>
  <si>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</si>
  <si>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</si>
  <si>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</si>
  <si>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</si>
  <si>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</si>
  <si>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</si>
  <si>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</si>
  <si>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</si>
  <si>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</si>
  <si>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</si>
  <si>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</si>
  <si>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</si>
  <si>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</si>
  <si>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</si>
  <si>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</si>
  <si>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</si>
  <si>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</si>
  <si>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</si>
  <si>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</si>
  <si>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</si>
  <si>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</si>
  <si>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</si>
  <si>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</si>
  <si>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</si>
  <si>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</si>
  <si>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</si>
  <si>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</si>
  <si>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</si>
  <si>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</si>
  <si>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</si>
  <si>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</si>
  <si>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</si>
  <si>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</si>
  <si>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</si>
  <si>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</si>
  <si>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</si>
  <si>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</si>
  <si>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</si>
  <si>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</si>
  <si>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</si>
  <si>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</si>
  <si>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</si>
  <si>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</si>
  <si>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</si>
  <si>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</si>
  <si>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</si>
  <si>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</si>
  <si>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</si>
  <si>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</si>
  <si>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</si>
  <si>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</si>
  <si>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</si>
  <si>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</si>
  <si>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</si>
  <si>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</si>
  <si>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</si>
  <si>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</si>
  <si>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</si>
  <si>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</si>
  <si>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</si>
  <si>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</si>
  <si>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</si>
  <si>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</si>
  <si>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</si>
  <si>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</si>
  <si>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</si>
  <si>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</si>
  <si>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</si>
  <si>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</si>
  <si>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</si>
  <si>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</si>
  <si>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</si>
  <si>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</si>
  <si>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</si>
  <si>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</si>
  <si>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</si>
  <si>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</si>
  <si>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</si>
  <si>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</si>
  <si>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</si>
  <si>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</si>
  <si>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</si>
  <si>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</si>
  <si>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</si>
  <si>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</si>
  <si>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</si>
  <si>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</si>
  <si>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</si>
  <si>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</si>
  <si>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</si>
  <si>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</si>
  <si>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</si>
  <si>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</si>
  <si>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</si>
  <si>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</si>
  <si>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</si>
  <si>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</si>
  <si>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</si>
  <si>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</si>
  <si>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</si>
  <si>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</si>
  <si>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</si>
  <si>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</si>
  <si>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</si>
  <si>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</si>
  <si>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</si>
  <si>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</si>
  <si>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</si>
  <si>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</si>
  <si>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</si>
  <si>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</si>
  <si>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</si>
  <si>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</si>
  <si>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</si>
  <si>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</si>
  <si>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</si>
  <si>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</si>
  <si>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</si>
  <si>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</si>
  <si>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</si>
  <si>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</si>
  <si>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</si>
  <si>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</si>
  <si>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</si>
  <si>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</si>
  <si>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</si>
  <si>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</si>
  <si>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</si>
  <si>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</si>
  <si>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</si>
  <si>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</si>
  <si>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</si>
  <si>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</si>
  <si>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</si>
  <si>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</si>
  <si>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</si>
  <si>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</si>
  <si>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</si>
  <si>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</si>
  <si>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</si>
  <si>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</si>
  <si>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</si>
  <si>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</si>
  <si>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</si>
  <si>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</si>
  <si>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</si>
  <si>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</si>
  <si>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</si>
  <si>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</si>
  <si>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</si>
  <si>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</si>
  <si>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</si>
  <si>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</si>
  <si>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</si>
  <si>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</si>
  <si>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</si>
  <si>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</si>
  <si>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</si>
  <si>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</si>
  <si>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</si>
  <si>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</si>
  <si>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</si>
  <si>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</si>
  <si>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</si>
  <si>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</si>
  <si>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</si>
  <si>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</si>
  <si>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</si>
  <si>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</si>
  <si>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</si>
  <si>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</si>
  <si>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</si>
  <si>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</si>
  <si>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</si>
  <si>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</si>
  <si>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</si>
  <si>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</si>
  <si>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</si>
  <si>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</si>
  <si>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</si>
  <si>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</si>
  <si>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</si>
  <si>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</si>
  <si>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</si>
  <si>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</si>
  <si>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</si>
  <si>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</si>
  <si>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</si>
  <si>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</si>
  <si>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</si>
  <si>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</si>
  <si>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</si>
  <si>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</si>
  <si>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</si>
  <si>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</si>
  <si>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</si>
  <si>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</si>
  <si>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</si>
  <si>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</si>
  <si>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</si>
  <si>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</si>
  <si>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</si>
  <si>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</si>
  <si>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</si>
  <si>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</si>
  <si>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</si>
  <si>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</si>
  <si>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</si>
  <si>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</si>
  <si>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</si>
  <si>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</si>
  <si>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</si>
  <si>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</si>
  <si>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</si>
  <si>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</si>
  <si>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</si>
  <si>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</si>
  <si>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</si>
  <si>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</si>
  <si>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</si>
  <si>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</si>
  <si>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</si>
  <si>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</si>
  <si>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</si>
  <si>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</si>
  <si>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</si>
  <si>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</si>
  <si>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</si>
  <si>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</si>
  <si>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</si>
  <si>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</si>
  <si>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</si>
  <si>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</si>
  <si>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</si>
  <si>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</si>
  <si>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</si>
  <si>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</si>
  <si>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</si>
  <si>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</si>
  <si>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</si>
  <si>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</si>
  <si>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</si>
  <si>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</si>
  <si>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</si>
  <si>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</si>
  <si>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</si>
  <si>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</si>
  <si>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</si>
  <si>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</si>
  <si>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</si>
  <si>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</si>
  <si>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</si>
  <si>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</si>
  <si>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</si>
  <si>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</si>
  <si>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</si>
  <si>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</si>
  <si>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</si>
  <si>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</si>
  <si>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</si>
  <si>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</si>
  <si>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</si>
  <si>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</si>
  <si>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</si>
  <si>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</si>
  <si>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</si>
  <si>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</si>
  <si>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</si>
  <si>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</si>
  <si>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</si>
  <si>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</si>
  <si>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</si>
  <si>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</si>
  <si>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</si>
  <si>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</si>
  <si>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</si>
  <si>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</si>
  <si>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</si>
  <si>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</si>
  <si>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</si>
  <si>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</si>
  <si>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</si>
  <si>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</si>
  <si>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</si>
  <si>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</si>
  <si>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</si>
  <si>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</si>
  <si>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</si>
  <si>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</si>
  <si>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</si>
  <si>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</si>
  <si>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</si>
  <si>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</si>
  <si>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</si>
  <si>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</si>
  <si>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</si>
  <si>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</si>
  <si>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</si>
  <si>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</si>
  <si>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</si>
  <si>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</si>
  <si>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</si>
  <si>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</si>
  <si>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</si>
  <si>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</si>
  <si>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</si>
  <si>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</si>
  <si>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</si>
  <si>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</si>
  <si>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</si>
  <si>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</si>
  <si>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</si>
  <si>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</si>
  <si>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</si>
  <si>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</si>
  <si>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</si>
  <si>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</si>
  <si>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</si>
  <si>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</si>
  <si>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</si>
  <si>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</si>
  <si>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</si>
  <si>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</si>
  <si>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</si>
  <si>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</si>
  <si>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</si>
  <si>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</si>
  <si>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</si>
  <si>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</si>
  <si>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</si>
  <si>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</si>
  <si>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</si>
  <si>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</si>
  <si>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</si>
  <si>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</si>
  <si>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</si>
  <si>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</si>
  <si>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</si>
  <si>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</si>
  <si>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</si>
  <si>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</si>
  <si>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</si>
  <si>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</si>
  <si>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</si>
  <si>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</si>
  <si>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</si>
  <si>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</si>
  <si>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</si>
  <si>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</si>
  <si>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</si>
  <si>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</si>
  <si>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</si>
  <si>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</si>
  <si>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</si>
  <si>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</si>
  <si>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</si>
  <si>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</si>
  <si>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</si>
  <si>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</si>
  <si>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</si>
  <si>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</si>
  <si>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</si>
  <si>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</si>
  <si>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</si>
  <si>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</si>
  <si>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</si>
  <si>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</si>
  <si>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</si>
  <si>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</si>
  <si>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</si>
  <si>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</si>
  <si>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</si>
  <si>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</si>
  <si>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</si>
  <si>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</si>
  <si>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</si>
  <si>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</si>
  <si>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</si>
  <si>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</si>
  <si>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</si>
  <si>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</si>
  <si>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</si>
  <si>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</si>
  <si>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</si>
  <si>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</si>
  <si>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</si>
  <si>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</si>
  <si>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</si>
  <si>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</si>
  <si>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</si>
  <si>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</si>
  <si>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</si>
  <si>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</si>
  <si>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</si>
  <si>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</si>
  <si>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</si>
  <si>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</si>
  <si>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</si>
  <si>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</si>
  <si>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</si>
  <si>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</si>
  <si>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</si>
  <si>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</si>
  <si>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</si>
  <si>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</si>
  <si>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</si>
  <si>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</si>
  <si>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</si>
  <si>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</si>
  <si>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</si>
  <si>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</si>
  <si>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</si>
  <si>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</si>
  <si>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</si>
  <si>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</si>
  <si>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</si>
  <si>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</si>
  <si>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</si>
  <si>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</si>
  <si>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</si>
  <si>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</si>
  <si>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</si>
  <si>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</si>
  <si>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</si>
  <si>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</si>
  <si>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</si>
  <si>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</si>
  <si>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</si>
  <si>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</si>
  <si>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</si>
  <si>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</si>
  <si>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</si>
  <si>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</si>
  <si>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</si>
  <si>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</si>
  <si>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</si>
  <si>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</si>
  <si>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</si>
  <si>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</si>
  <si>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</si>
  <si>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</si>
  <si>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</si>
  <si>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</si>
  <si>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</si>
  <si>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</si>
  <si>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</si>
  <si>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</si>
  <si>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</si>
  <si>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</si>
  <si>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</si>
  <si>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</si>
  <si>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</si>
  <si>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</si>
  <si>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</si>
  <si>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</si>
  <si>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</si>
  <si>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</si>
  <si>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</si>
  <si>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</si>
  <si>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</si>
  <si>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</si>
  <si>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</si>
  <si>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</si>
  <si>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</si>
  <si>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</si>
  <si>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</si>
  <si>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</si>
  <si>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</si>
  <si>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</si>
  <si>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</si>
  <si>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</si>
  <si>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</si>
  <si>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</si>
  <si>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</si>
  <si>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</si>
  <si>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</si>
  <si>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</si>
  <si>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</si>
  <si>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</si>
  <si>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</si>
  <si>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</si>
  <si>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</si>
  <si>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</si>
  <si>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</si>
  <si>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</si>
  <si>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</si>
  <si>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</si>
  <si>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</si>
  <si>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</si>
  <si>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</si>
  <si>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</si>
  <si>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</si>
  <si>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</si>
  <si>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</si>
  <si>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</si>
  <si>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</si>
  <si>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</si>
  <si>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</si>
  <si>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</si>
  <si>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</si>
  <si>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</si>
  <si>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</si>
  <si>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</si>
  <si>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</si>
  <si>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</si>
  <si>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</si>
  <si>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</si>
  <si>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</si>
  <si>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</si>
  <si>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</si>
  <si>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</si>
  <si>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</si>
  <si>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</si>
  <si>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</si>
  <si>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</si>
  <si>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</si>
  <si>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</si>
  <si>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</si>
  <si>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</si>
  <si>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</si>
  <si>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</si>
  <si>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</si>
  <si>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</si>
  <si>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</si>
  <si>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</si>
  <si>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</si>
  <si>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</si>
  <si>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</si>
  <si>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</si>
  <si>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</si>
  <si>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</si>
  <si>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</si>
  <si>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</si>
  <si>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</si>
  <si>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</si>
  <si>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</si>
  <si>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</si>
  <si>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</si>
  <si>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</si>
  <si>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</si>
  <si>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</si>
  <si>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</si>
  <si>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</si>
  <si>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</si>
  <si>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</si>
  <si>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</si>
  <si>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</si>
  <si>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</si>
  <si>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</si>
  <si>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</si>
  <si>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</si>
  <si>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</si>
  <si>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</si>
  <si>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</si>
  <si>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</si>
  <si>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</si>
  <si>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</si>
  <si>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</si>
  <si>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</si>
  <si>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</si>
  <si>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</si>
  <si>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</si>
  <si>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</si>
  <si>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</si>
  <si>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</si>
  <si>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</si>
  <si>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</si>
  <si>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</si>
  <si>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</si>
  <si>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</si>
  <si>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</si>
  <si>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</si>
  <si>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</si>
  <si>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</si>
  <si>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</si>
  <si>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</si>
  <si>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</si>
  <si>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</si>
  <si>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</si>
  <si>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</si>
  <si>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</si>
  <si>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</si>
  <si>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</si>
  <si>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</si>
  <si>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</si>
  <si>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</si>
  <si>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</si>
  <si>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</si>
  <si>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</si>
  <si>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</si>
  <si>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</si>
  <si>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</si>
  <si>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</si>
  <si>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</si>
  <si>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</si>
  <si>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</si>
  <si>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</si>
  <si>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</si>
  <si>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</si>
  <si>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</si>
  <si>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</si>
  <si>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</si>
  <si>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</si>
  <si>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</si>
  <si>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</si>
  <si>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</si>
  <si>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</si>
  <si>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</si>
  <si>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</si>
  <si>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</si>
  <si>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</si>
  <si>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</si>
  <si>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</si>
  <si>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</si>
  <si>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</si>
  <si>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</si>
  <si>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</si>
  <si>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</si>
  <si>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</si>
  <si>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</si>
  <si>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</si>
  <si>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</si>
  <si>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</si>
  <si>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</si>
  <si>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</si>
  <si>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</si>
  <si>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</si>
  <si>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</si>
  <si>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</si>
  <si>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</si>
  <si>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</si>
  <si>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</si>
  <si>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</si>
  <si>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</si>
  <si>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</si>
  <si>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</si>
  <si>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</si>
  <si>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</si>
  <si>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</si>
  <si>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</si>
  <si>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</si>
  <si>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</si>
  <si>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</si>
  <si>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</si>
  <si>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</si>
  <si>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</si>
  <si>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</si>
  <si>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</si>
  <si>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</si>
  <si>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</si>
  <si>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</si>
  <si>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</si>
  <si>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</si>
  <si>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</si>
  <si>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</si>
  <si>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</si>
  <si>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</si>
  <si>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</si>
  <si>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</si>
  <si>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</si>
  <si>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</si>
  <si>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</si>
  <si>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</si>
  <si>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</si>
  <si>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</si>
  <si>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</si>
  <si>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</si>
  <si>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</si>
  <si>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</si>
  <si>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</si>
  <si>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</si>
  <si>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</si>
  <si>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</si>
  <si>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</si>
  <si>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</si>
  <si>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</si>
  <si>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</si>
  <si>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</si>
  <si>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</si>
  <si>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</si>
  <si>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</si>
  <si>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</si>
  <si>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</si>
  <si>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</si>
  <si>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</si>
  <si>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</si>
  <si>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</si>
  <si>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</si>
  <si>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</si>
  <si>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</si>
  <si>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</si>
  <si>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</si>
  <si>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</si>
  <si>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</si>
  <si>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</si>
  <si>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</si>
  <si>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</si>
  <si>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</si>
  <si>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</si>
  <si>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</si>
  <si>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</si>
  <si>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</si>
  <si>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</si>
  <si>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</si>
  <si>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</si>
  <si>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</si>
  <si>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</si>
  <si>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</si>
  <si>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</si>
  <si>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</si>
  <si>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</si>
  <si>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</si>
  <si>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</si>
  <si>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</si>
  <si>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</si>
  <si>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</si>
  <si>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</si>
  <si>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</si>
  <si>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</si>
  <si>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</si>
  <si>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</si>
  <si>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</si>
  <si>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</si>
  <si>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</si>
  <si>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</si>
  <si>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</si>
  <si>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</si>
  <si>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</si>
  <si>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</si>
  <si>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</si>
  <si>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</si>
  <si>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</si>
  <si>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</si>
  <si>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</si>
  <si>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</si>
  <si>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</si>
  <si>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</si>
  <si>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</si>
  <si>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</si>
  <si>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</si>
  <si>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</si>
  <si>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</si>
  <si>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</si>
  <si>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</si>
  <si>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</si>
  <si>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</si>
  <si>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</si>
  <si>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</si>
  <si>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</si>
  <si>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</si>
  <si>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</si>
  <si>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</si>
  <si>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</si>
  <si>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</si>
  <si>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</si>
  <si>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</si>
  <si>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</si>
  <si>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</si>
  <si>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</si>
  <si>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</si>
  <si>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</si>
  <si>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</si>
  <si>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</si>
  <si>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</si>
  <si>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</si>
  <si>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</si>
  <si>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</si>
  <si>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</si>
  <si>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</si>
  <si>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</si>
  <si>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</si>
  <si>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</si>
  <si>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</si>
  <si>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</si>
  <si>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</si>
  <si>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</si>
  <si>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</si>
  <si>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</si>
  <si>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</si>
  <si>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</si>
  <si>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</si>
  <si>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</si>
  <si>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</si>
  <si>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</si>
  <si>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</si>
  <si>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</si>
  <si>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</si>
  <si>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</si>
  <si>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</si>
  <si>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</si>
  <si>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</si>
  <si>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</si>
  <si>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</si>
  <si>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</si>
  <si>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</si>
  <si>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</si>
  <si>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</si>
  <si>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</si>
  <si>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</si>
  <si>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</si>
  <si>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</si>
  <si>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</si>
  <si>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</si>
  <si>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</si>
  <si>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</si>
  <si>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</si>
  <si>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</si>
  <si>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</si>
  <si>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</si>
  <si>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</si>
  <si>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</si>
  <si>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</si>
  <si>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</si>
  <si>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</si>
  <si>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</si>
  <si>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</si>
  <si>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</si>
  <si>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</si>
  <si>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</si>
  <si>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</si>
  <si>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</si>
  <si>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</si>
  <si>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</si>
  <si>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</si>
  <si>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</si>
  <si>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</si>
  <si>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</si>
  <si>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</si>
  <si>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</si>
  <si>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</si>
  <si>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</si>
  <si>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</si>
  <si>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</si>
  <si>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</si>
  <si>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</si>
  <si>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</si>
  <si>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</si>
  <si>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</si>
  <si>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</si>
  <si>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</si>
  <si>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</si>
  <si>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</si>
  <si>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</si>
  <si>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</si>
  <si>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</si>
  <si>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</si>
  <si>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</si>
  <si>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</si>
  <si>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</si>
  <si>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</si>
  <si>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</si>
  <si>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</si>
  <si>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</si>
  <si>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</si>
  <si>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</si>
  <si>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</si>
  <si>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</si>
  <si>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</si>
  <si>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</si>
  <si>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</si>
  <si>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</si>
  <si>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</si>
  <si>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</si>
  <si>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</si>
  <si>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</si>
  <si>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</si>
  <si>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</si>
  <si>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</si>
  <si>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</si>
  <si>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</si>
  <si>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</si>
  <si>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</si>
  <si>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</si>
  <si>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</si>
  <si>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</si>
  <si>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</si>
  <si>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</si>
  <si>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</si>
  <si>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</si>
  <si>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</si>
  <si>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</si>
  <si>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</si>
  <si>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</si>
  <si>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</si>
  <si>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</si>
  <si>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</si>
  <si>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</si>
  <si>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</si>
  <si>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</si>
  <si>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</si>
  <si>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</si>
  <si>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</si>
  <si>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</si>
  <si>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</si>
  <si>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</si>
  <si>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</si>
  <si>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</si>
  <si>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</si>
  <si>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</si>
  <si>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</si>
  <si>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</si>
  <si>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</si>
  <si>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</si>
  <si>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</si>
  <si>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</si>
  <si>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</si>
  <si>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</si>
  <si>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</si>
  <si>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</si>
  <si>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</si>
  <si>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</si>
  <si>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</si>
  <si>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</si>
  <si>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</si>
  <si>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</si>
  <si>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</si>
  <si>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</si>
  <si>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</si>
  <si>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</si>
  <si>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</si>
  <si>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</si>
  <si>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</si>
  <si>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</si>
  <si>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</si>
  <si>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</si>
  <si>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</si>
  <si>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</si>
  <si>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</si>
  <si>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</si>
  <si>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</si>
  <si>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</si>
  <si>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</si>
  <si>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</si>
  <si>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</si>
  <si>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</si>
  <si>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</si>
  <si>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</si>
  <si>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</si>
  <si>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</si>
  <si>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</si>
  <si>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</si>
  <si>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</si>
  <si>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</si>
  <si>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</si>
  <si>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</si>
  <si>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</si>
  <si>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</si>
  <si>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</si>
  <si>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</si>
  <si>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</si>
  <si>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</si>
  <si>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</si>
  <si>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</si>
  <si>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</si>
  <si>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</si>
  <si>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</si>
  <si>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</si>
  <si>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</si>
  <si>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</si>
  <si>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</si>
  <si>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</si>
  <si>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</si>
  <si>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</si>
  <si>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</si>
  <si>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</si>
  <si>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</si>
  <si>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</si>
  <si>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</si>
  <si>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</si>
  <si>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</si>
  <si>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</si>
  <si>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</si>
  <si>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</si>
  <si>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</si>
  <si>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</si>
  <si>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</si>
  <si>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</si>
  <si>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</si>
  <si>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</si>
  <si>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</si>
  <si>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</si>
  <si>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</si>
  <si>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</si>
  <si>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</si>
  <si>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</si>
  <si>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</si>
  <si>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</si>
  <si>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</si>
  <si>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</si>
  <si>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</si>
  <si>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</si>
  <si>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</si>
  <si>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</si>
  <si>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</si>
  <si>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</si>
  <si>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</si>
  <si>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</si>
  <si>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</si>
  <si>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</si>
  <si>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</si>
  <si>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</si>
  <si>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</si>
  <si>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</si>
  <si>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</si>
  <si>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</si>
  <si>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</si>
  <si>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</si>
  <si>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</si>
  <si>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</si>
  <si>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</si>
  <si>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</si>
  <si>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</si>
  <si>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</si>
  <si>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</si>
  <si>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</si>
  <si>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</si>
  <si>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</si>
  <si>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</si>
  <si>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</si>
  <si>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</si>
  <si>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</si>
  <si>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</si>
  <si>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</si>
  <si>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</si>
  <si>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</si>
  <si>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</si>
  <si>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</si>
  <si>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</si>
  <si>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</si>
  <si>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</si>
  <si>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</si>
  <si>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</si>
  <si>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</si>
  <si>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</si>
  <si>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</si>
  <si>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</si>
  <si>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</si>
  <si>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</si>
  <si>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</si>
  <si>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</si>
  <si>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</si>
  <si>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</si>
  <si>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</si>
  <si>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</si>
  <si>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</si>
  <si>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</si>
  <si>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</si>
  <si>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</si>
  <si>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</si>
  <si>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</si>
  <si>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</si>
  <si>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</si>
  <si>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</si>
  <si>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</si>
  <si>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</si>
  <si>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</si>
  <si>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</si>
  <si>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</si>
  <si>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</si>
  <si>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</si>
  <si>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</si>
  <si>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</si>
  <si>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</si>
  <si>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</si>
  <si>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</si>
  <si>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</si>
  <si>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</si>
  <si>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</si>
  <si>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</si>
  <si>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</si>
  <si>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</si>
  <si>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</si>
  <si>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</si>
  <si>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</si>
  <si>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</si>
  <si>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</si>
  <si>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</si>
  <si>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</si>
  <si>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</si>
  <si>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</si>
  <si>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</si>
  <si>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</si>
  <si>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</si>
  <si>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</si>
  <si>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</si>
  <si>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</si>
  <si>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</si>
  <si>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</si>
  <si>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</si>
  <si>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</si>
  <si>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</si>
  <si>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</si>
  <si>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</si>
  <si>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</si>
  <si>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</si>
  <si>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</si>
  <si>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</si>
  <si>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</si>
  <si>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</si>
  <si>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</si>
  <si>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</si>
  <si>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</si>
  <si>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</si>
  <si>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</si>
  <si>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</si>
  <si>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</si>
  <si>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</si>
  <si>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</si>
  <si>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</si>
  <si>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</si>
  <si>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</si>
  <si>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</si>
  <si>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</si>
  <si>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</si>
  <si>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</si>
  <si>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</si>
  <si>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</si>
  <si>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</si>
  <si>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</si>
  <si>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</si>
  <si>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</si>
  <si>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</si>
  <si>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</si>
  <si>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</si>
  <si>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</si>
  <si>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</si>
  <si>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</si>
  <si>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</si>
  <si>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</si>
  <si>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</si>
  <si>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</si>
  <si>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</si>
  <si>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</si>
  <si>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</si>
  <si>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</si>
  <si>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</si>
  <si>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</si>
  <si>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</si>
  <si>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</si>
  <si>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</si>
  <si>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</si>
  <si>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</si>
  <si>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</si>
  <si>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</si>
  <si>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</si>
  <si>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</si>
  <si>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</si>
  <si>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</si>
  <si>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</si>
  <si>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</si>
  <si>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</si>
  <si>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</si>
  <si>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</si>
  <si>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</si>
  <si>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</si>
  <si>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</si>
  <si>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</si>
  <si>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</si>
  <si>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</si>
  <si>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</si>
  <si>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</si>
  <si>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</si>
  <si>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</si>
  <si>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</si>
  <si>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</si>
  <si>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</si>
  <si>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</si>
  <si>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</si>
  <si>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</si>
  <si>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</si>
  <si>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</si>
  <si>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</si>
  <si>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</si>
  <si>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</si>
  <si>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</si>
  <si>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</si>
  <si>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</si>
  <si>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</si>
  <si>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</si>
  <si>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</si>
  <si>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</si>
  <si>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</si>
  <si>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</si>
  <si>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</si>
  <si>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</si>
  <si>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</si>
  <si>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</si>
  <si>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</si>
  <si>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</si>
  <si>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</si>
  <si>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</si>
  <si>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</si>
  <si>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</si>
  <si>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</si>
  <si>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</si>
  <si>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</si>
  <si>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</si>
  <si>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</si>
  <si>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</si>
  <si>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</si>
  <si>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</si>
  <si>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</si>
  <si>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</si>
  <si>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</si>
  <si>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</si>
  <si>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</si>
  <si>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</si>
  <si>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</si>
  <si>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</si>
  <si>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</si>
  <si>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</si>
  <si>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</si>
  <si>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</si>
  <si>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</si>
  <si>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</si>
  <si>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</si>
  <si>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</si>
  <si>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</si>
  <si>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</si>
  <si>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</si>
  <si>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</si>
  <si>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</si>
  <si>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</si>
  <si>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</si>
  <si>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</si>
  <si>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</si>
  <si>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</si>
  <si>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</si>
  <si>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</si>
  <si>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</si>
  <si>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</si>
  <si>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</si>
  <si>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</si>
  <si>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</si>
  <si>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</si>
  <si>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</si>
  <si>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</si>
  <si>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</si>
  <si>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</si>
  <si>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</si>
  <si>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</si>
  <si>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</si>
  <si>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</si>
  <si>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</si>
  <si>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</si>
  <si>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</si>
  <si>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</si>
  <si>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</si>
  <si>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</si>
  <si>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</si>
  <si>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</si>
  <si>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</si>
  <si>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</si>
  <si>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</si>
  <si>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</si>
  <si>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</si>
  <si>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</si>
  <si>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</si>
  <si>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</si>
  <si>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</si>
  <si>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</si>
  <si>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</si>
  <si>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</si>
  <si>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</si>
  <si>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</si>
  <si>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</si>
  <si>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</si>
  <si>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</si>
  <si>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</si>
  <si>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</si>
  <si>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</si>
  <si>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</si>
  <si>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</si>
  <si>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</si>
  <si>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</si>
  <si>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</si>
  <si>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</si>
  <si>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</si>
  <si>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</si>
  <si>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</si>
  <si>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</si>
  <si>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</si>
  <si>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</si>
  <si>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</si>
  <si>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</si>
  <si>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</si>
  <si>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</si>
  <si>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</si>
  <si>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</si>
  <si>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</si>
  <si>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</si>
  <si>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</si>
  <si>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</si>
  <si>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</si>
  <si>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</si>
  <si>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</si>
  <si>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</si>
  <si>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</si>
  <si>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</si>
  <si>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</si>
  <si>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</si>
  <si>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</si>
  <si>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</si>
  <si>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</si>
  <si>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</si>
  <si>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</si>
  <si>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</si>
  <si>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</si>
  <si>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</si>
  <si>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</si>
  <si>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</si>
  <si>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</si>
  <si>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</si>
  <si>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</si>
  <si>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</si>
  <si>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</si>
  <si>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</si>
  <si>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</si>
  <si>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</si>
  <si>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</si>
  <si>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</si>
  <si>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</si>
  <si>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</si>
  <si>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</si>
  <si>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</si>
  <si>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</si>
  <si>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</si>
  <si>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</si>
  <si>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</si>
  <si>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</si>
  <si>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</si>
  <si>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</si>
  <si>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</si>
  <si>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</si>
  <si>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</si>
  <si>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</si>
  <si>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</si>
  <si>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</si>
  <si>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</si>
  <si>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</si>
  <si>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</si>
  <si>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</si>
  <si>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</si>
  <si>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</si>
  <si>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</si>
  <si>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</si>
  <si>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</si>
  <si>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</si>
  <si>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</si>
  <si>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</si>
  <si>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</si>
  <si>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</si>
  <si>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</si>
  <si>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</si>
  <si>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</si>
  <si>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</si>
  <si>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</si>
  <si>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</si>
  <si>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</si>
  <si>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</si>
  <si>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</si>
  <si>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</si>
  <si>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</si>
  <si>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</si>
  <si>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</si>
  <si>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</si>
  <si>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</si>
  <si>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</si>
  <si>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</si>
  <si>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</si>
  <si>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</si>
  <si>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</si>
  <si>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</si>
  <si>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</si>
  <si>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</si>
  <si>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</si>
  <si>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</si>
  <si>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</si>
  <si>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</si>
  <si>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</si>
  <si>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</si>
  <si>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</si>
  <si>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</si>
  <si>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</si>
  <si>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</si>
  <si>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</si>
  <si>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</si>
  <si>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</si>
  <si>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</si>
  <si>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</si>
  <si>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</si>
  <si>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</si>
  <si>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</si>
  <si>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</si>
  <si>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</si>
  <si>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</si>
  <si>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</si>
  <si>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</si>
  <si>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</si>
  <si>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</si>
  <si>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</si>
  <si>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</si>
  <si>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</si>
  <si>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</si>
  <si>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</si>
  <si>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</si>
  <si>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</si>
  <si>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</si>
  <si>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</si>
  <si>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</si>
  <si>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</si>
  <si>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</si>
  <si>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</si>
  <si>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</si>
  <si>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</si>
  <si>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</si>
  <si>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</si>
  <si>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</si>
  <si>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</si>
  <si>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</si>
  <si>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</si>
  <si>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</si>
  <si>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</si>
  <si>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</si>
  <si>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</si>
  <si>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</si>
  <si>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</si>
  <si>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</si>
  <si>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</si>
  <si>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</si>
  <si>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</si>
  <si>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</si>
  <si>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</si>
  <si>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</si>
  <si>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</si>
  <si>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</si>
  <si>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</si>
  <si>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</si>
  <si>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</si>
  <si>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</si>
  <si>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</si>
  <si>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</si>
  <si>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</si>
  <si>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</si>
  <si>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</si>
  <si>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</si>
  <si>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</si>
  <si>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</si>
  <si>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</si>
  <si>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</si>
  <si>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</si>
  <si>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</si>
  <si>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</si>
  <si>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</si>
  <si>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</si>
  <si>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</si>
  <si>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</si>
  <si>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</si>
  <si>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</si>
  <si>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</si>
  <si>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</si>
  <si>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</si>
  <si>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</si>
  <si>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</si>
  <si>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</si>
  <si>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</si>
  <si>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</si>
  <si>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</si>
  <si>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</si>
  <si>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</si>
  <si>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</si>
  <si>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</si>
  <si>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</si>
  <si>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</si>
  <si>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</si>
  <si>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</si>
  <si>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</si>
  <si>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</si>
  <si>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</si>
  <si>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</si>
  <si>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</si>
  <si>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</si>
  <si>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</si>
  <si>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</si>
  <si>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</si>
  <si>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</si>
  <si>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</si>
  <si>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</si>
  <si>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</si>
  <si>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</si>
  <si>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</si>
  <si>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</si>
  <si>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</si>
  <si>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</si>
  <si>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</si>
  <si>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</si>
  <si>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</si>
  <si>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</si>
  <si>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</si>
  <si>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</si>
  <si>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</si>
  <si>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</si>
  <si>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</si>
  <si>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</si>
  <si>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</si>
  <si>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</si>
  <si>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</si>
  <si>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</si>
  <si>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</si>
  <si>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</si>
  <si>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</si>
  <si>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</si>
  <si>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</si>
  <si>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</si>
  <si>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</si>
  <si>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</si>
  <si>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</si>
  <si>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</si>
  <si>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</si>
  <si>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</si>
  <si>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</si>
  <si>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</si>
  <si>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</si>
  <si>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</si>
  <si>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</si>
  <si>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</si>
  <si>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</si>
  <si>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</si>
  <si>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</si>
  <si>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</si>
  <si>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</si>
  <si>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</si>
  <si>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</si>
  <si>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</si>
  <si>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</si>
  <si>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</si>
  <si>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</si>
  <si>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</si>
  <si>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</si>
  <si>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</si>
  <si>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</si>
  <si>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</si>
  <si>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</si>
  <si>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</si>
  <si>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</si>
  <si>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</si>
  <si>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</si>
  <si>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</si>
  <si>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</si>
  <si>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</si>
  <si>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</si>
  <si>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</si>
  <si>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</si>
  <si>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</si>
  <si>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</si>
  <si>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</si>
  <si>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</si>
  <si>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</si>
  <si>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</si>
  <si>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</si>
  <si>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</si>
  <si>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</si>
  <si>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</si>
  <si>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</si>
  <si>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</si>
  <si>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</si>
  <si>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</si>
  <si>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</si>
  <si>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</si>
  <si>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</si>
  <si>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</si>
  <si>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</si>
  <si>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</si>
  <si>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</si>
  <si>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</si>
  <si>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</si>
  <si>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</si>
  <si>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</si>
  <si>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</si>
  <si>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</si>
  <si>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</si>
  <si>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</si>
  <si>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</si>
  <si>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</si>
  <si>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</si>
  <si>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</si>
  <si>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</si>
  <si>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</si>
  <si>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</si>
  <si>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</si>
  <si>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</si>
  <si>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</si>
  <si>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</si>
  <si>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</si>
  <si>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</si>
  <si>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</si>
  <si>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</si>
  <si>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</si>
  <si>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</si>
  <si>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</si>
  <si>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</si>
  <si>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</si>
  <si>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</si>
  <si>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</si>
  <si>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</si>
  <si>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</si>
  <si>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</si>
  <si>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</si>
  <si>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</si>
  <si>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</si>
  <si>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</si>
  <si>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</si>
  <si>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</si>
  <si>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</si>
  <si>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</si>
  <si>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</si>
  <si>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</si>
  <si>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</si>
  <si>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</si>
  <si>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</si>
  <si>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</si>
  <si>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</si>
  <si>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</si>
  <si>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</si>
  <si>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</si>
  <si>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</si>
  <si>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</si>
  <si>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</si>
  <si>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</si>
  <si>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</si>
  <si>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</si>
  <si>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</si>
  <si>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</si>
  <si>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</si>
  <si>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</si>
  <si>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</si>
  <si>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</si>
  <si>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</si>
  <si>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</si>
  <si>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</si>
  <si>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</si>
  <si>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</si>
  <si>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</si>
  <si>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</si>
  <si>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</si>
  <si>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</si>
  <si>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</si>
  <si>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</si>
  <si>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</si>
  <si>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</si>
  <si>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</si>
  <si>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</si>
  <si>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</si>
  <si>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</si>
  <si>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</si>
  <si>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</si>
  <si>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</si>
  <si>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</si>
  <si>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</si>
  <si>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</si>
  <si>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</si>
  <si>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</si>
  <si>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</si>
  <si>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</si>
  <si>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</si>
  <si>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</si>
  <si>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</si>
  <si>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</si>
  <si>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</si>
  <si>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</si>
  <si>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</si>
  <si>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</si>
  <si>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</si>
  <si>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</si>
  <si>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</si>
  <si>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</si>
  <si>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</si>
  <si>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</si>
  <si>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</si>
  <si>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</si>
  <si>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</si>
  <si>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</si>
  <si>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</si>
  <si>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</si>
  <si>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</si>
  <si>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</si>
  <si>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</si>
  <si>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</si>
  <si>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</si>
  <si>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</si>
  <si>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</si>
  <si>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</si>
  <si>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</si>
  <si>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</si>
  <si>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</si>
  <si>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</si>
  <si>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</si>
  <si>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</si>
  <si>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</si>
  <si>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</si>
  <si>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</si>
  <si>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</si>
  <si>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</si>
  <si>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</si>
  <si>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</si>
  <si>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</si>
  <si>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</si>
  <si>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</si>
  <si>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</si>
  <si>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</si>
  <si>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</si>
  <si>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</si>
  <si>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</si>
  <si>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</si>
  <si>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</si>
  <si>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</si>
  <si>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</si>
  <si>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</si>
  <si>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</si>
  <si>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</si>
  <si>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</si>
  <si>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</si>
  <si>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</si>
  <si>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</si>
  <si>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</si>
  <si>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</si>
  <si>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</si>
  <si>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</si>
  <si>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</si>
  <si>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</si>
  <si>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</si>
  <si>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</si>
  <si>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</si>
  <si>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</si>
  <si>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</si>
  <si>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</si>
  <si>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</si>
  <si>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</si>
  <si>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</si>
  <si>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</si>
  <si>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</si>
  <si>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</si>
  <si>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</si>
  <si>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</si>
  <si>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</si>
  <si>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</si>
  <si>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</si>
  <si>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</si>
  <si>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</si>
  <si>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</si>
  <si>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</si>
  <si>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</si>
  <si>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</si>
  <si>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</si>
  <si>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</si>
  <si>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</si>
  <si>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</si>
  <si>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</si>
  <si>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</si>
  <si>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</si>
  <si>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</si>
  <si>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</si>
  <si>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</si>
  <si>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</si>
  <si>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</si>
  <si>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</si>
  <si>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</si>
  <si>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</si>
  <si>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</si>
  <si>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</si>
  <si>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</si>
  <si>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</si>
  <si>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</si>
  <si>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</si>
  <si>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</si>
  <si>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</si>
  <si>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</si>
  <si>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</si>
  <si>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</si>
  <si>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</si>
  <si>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</si>
  <si>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</si>
  <si>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</si>
  <si>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</si>
  <si>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</si>
  <si>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</si>
  <si>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</si>
  <si>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</si>
  <si>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</si>
  <si>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</si>
  <si>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</si>
  <si>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</si>
  <si>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</si>
  <si>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</si>
  <si>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</si>
  <si>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</si>
  <si>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</si>
  <si>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</si>
  <si>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</si>
  <si>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</si>
  <si>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</si>
  <si>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</si>
  <si>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</si>
  <si>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</si>
  <si>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</si>
  <si>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</si>
  <si>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</si>
  <si>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</si>
  <si>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</si>
  <si>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</si>
  <si>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</si>
  <si>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</si>
  <si>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</si>
  <si>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</si>
  <si>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</si>
  <si>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</si>
  <si>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</si>
  <si>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</si>
  <si>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</si>
  <si>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</si>
  <si>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</si>
  <si>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</si>
  <si>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</si>
  <si>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</si>
  <si>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</si>
  <si>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</si>
  <si>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</si>
  <si>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</si>
  <si>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</si>
  <si>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</si>
  <si>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</si>
  <si>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</si>
  <si>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</si>
  <si>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</si>
  <si>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</si>
  <si>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</si>
  <si>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</si>
  <si>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</si>
  <si>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</si>
  <si>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</si>
  <si>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</si>
  <si>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</si>
  <si>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</si>
  <si>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</si>
  <si>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</si>
  <si>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</si>
  <si>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</si>
  <si>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</si>
  <si>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</si>
  <si>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</si>
  <si>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</si>
  <si>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</si>
  <si>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</si>
  <si>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</si>
  <si>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</si>
  <si>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</si>
  <si>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</si>
  <si>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</si>
  <si>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</si>
  <si>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</si>
  <si>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</si>
  <si>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</si>
  <si>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</si>
  <si>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</si>
  <si>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</si>
  <si>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</si>
  <si>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</si>
  <si>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</si>
  <si>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</si>
  <si>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</si>
  <si>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</si>
  <si>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</si>
  <si>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</si>
  <si>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</si>
  <si>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</si>
  <si>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</si>
  <si>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</si>
  <si>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</si>
  <si>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</si>
  <si>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</si>
  <si>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</si>
  <si>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</si>
  <si>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</si>
  <si>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</si>
  <si>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</si>
  <si>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</si>
  <si>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</si>
  <si>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</si>
  <si>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</si>
  <si>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</si>
  <si>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</si>
  <si>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</si>
  <si>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</si>
  <si>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</si>
  <si>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</si>
  <si>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</si>
  <si>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</si>
  <si>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</si>
  <si>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</si>
  <si>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</si>
  <si>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</si>
  <si>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</si>
  <si>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</si>
  <si>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</si>
  <si>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</si>
  <si>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</si>
  <si>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</si>
  <si>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</si>
  <si>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</si>
  <si>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</si>
  <si>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</si>
  <si>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</si>
  <si>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</si>
  <si>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</si>
  <si>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</si>
  <si>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</si>
  <si>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</si>
  <si>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</si>
  <si>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</si>
  <si>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</si>
  <si>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</si>
  <si>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</si>
  <si>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</si>
  <si>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</si>
  <si>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</si>
  <si>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</si>
  <si>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</si>
  <si>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</si>
  <si>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</si>
  <si>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</si>
  <si>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</si>
  <si>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</si>
  <si>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</si>
  <si>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</si>
  <si>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</si>
  <si>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</si>
  <si>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</si>
  <si>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</si>
  <si>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</si>
  <si>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</si>
  <si>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</si>
  <si>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</si>
  <si>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</si>
  <si>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</si>
  <si>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</si>
  <si>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</si>
  <si>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</si>
  <si>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</si>
  <si>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</si>
  <si>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</si>
  <si>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</si>
  <si>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</si>
  <si>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</si>
  <si>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</si>
  <si>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</si>
  <si>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</si>
  <si>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</si>
  <si>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</si>
  <si>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</si>
  <si>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</si>
  <si>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</si>
  <si>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</si>
  <si>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</si>
  <si>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</si>
  <si>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</si>
  <si>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</si>
  <si>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</si>
  <si>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</si>
  <si>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</si>
  <si>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</si>
  <si>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</si>
  <si>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</si>
  <si>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</si>
  <si>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</si>
  <si>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</si>
  <si>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</si>
  <si>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</si>
  <si>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</si>
  <si>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</si>
  <si>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</si>
  <si>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</si>
  <si>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</si>
  <si>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</si>
  <si>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</si>
  <si>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</si>
  <si>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</si>
  <si>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</si>
  <si>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</si>
  <si>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</si>
  <si>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</si>
  <si>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</si>
  <si>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</si>
  <si>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</si>
  <si>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</si>
  <si>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</si>
  <si>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</si>
  <si>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</si>
  <si>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</si>
  <si>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</si>
  <si>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</si>
  <si>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</si>
  <si>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</si>
  <si>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</si>
  <si>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</si>
  <si>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</si>
  <si>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</si>
  <si>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</si>
  <si>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</si>
  <si>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</si>
  <si>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</si>
  <si>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</si>
  <si>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</si>
  <si>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</si>
  <si>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</si>
  <si>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</si>
  <si>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</si>
  <si>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</si>
  <si>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</si>
  <si>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</si>
  <si>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</si>
  <si>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</si>
  <si>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</si>
  <si>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</si>
  <si>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</si>
  <si>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</si>
  <si>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</si>
  <si>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</si>
  <si>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</si>
  <si>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</si>
  <si>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</si>
  <si>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</si>
  <si>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</si>
  <si>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</si>
  <si>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</si>
  <si>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</si>
  <si>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</si>
  <si>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</si>
  <si>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</si>
  <si>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</si>
  <si>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</si>
  <si>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</si>
  <si>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</si>
  <si>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</si>
  <si>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</si>
  <si>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</si>
  <si>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</si>
  <si>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</si>
  <si>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</si>
  <si>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</si>
  <si>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</si>
  <si>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</si>
  <si>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</si>
  <si>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</si>
  <si>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</si>
  <si>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</si>
  <si>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</si>
  <si>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</si>
  <si>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</si>
  <si>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</si>
  <si>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</si>
  <si>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</si>
  <si>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</si>
  <si>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</si>
  <si>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</si>
  <si>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</si>
  <si>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</si>
  <si>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</si>
  <si>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</si>
  <si>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</si>
  <si>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</si>
  <si>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</si>
  <si>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</si>
  <si>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</si>
  <si>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</si>
  <si>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</si>
  <si>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</si>
  <si>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</si>
  <si>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</si>
  <si>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</si>
  <si>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</si>
  <si>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</si>
  <si>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</si>
  <si>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</si>
  <si>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</si>
  <si>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</si>
  <si>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</si>
  <si>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</si>
  <si>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</si>
  <si>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</si>
  <si>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</si>
  <si>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</si>
  <si>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</si>
  <si>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</si>
  <si>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</si>
  <si>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</si>
  <si>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</si>
  <si>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</si>
  <si>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</si>
  <si>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</si>
  <si>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</si>
  <si>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</si>
  <si>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</si>
  <si>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</si>
  <si>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</si>
  <si>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</si>
  <si>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</si>
  <si>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</si>
  <si>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</si>
  <si>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</si>
  <si>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</si>
  <si>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</si>
  <si>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</si>
  <si>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</si>
  <si>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</si>
  <si>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</si>
  <si>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</si>
  <si>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</si>
  <si>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</si>
  <si>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</si>
  <si>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</si>
  <si>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</si>
  <si>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</si>
  <si>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</si>
  <si>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</si>
  <si>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</si>
  <si>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</si>
  <si>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</si>
  <si>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</si>
  <si>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</si>
  <si>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</si>
  <si>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</si>
  <si>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</si>
  <si>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</si>
  <si>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</si>
  <si>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</si>
  <si>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</si>
  <si>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</si>
  <si>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</si>
  <si>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</si>
  <si>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</si>
  <si>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</si>
  <si>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</si>
  <si>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</si>
  <si>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</si>
  <si>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</si>
  <si>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</si>
  <si>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</si>
  <si>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</si>
  <si>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</si>
  <si>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</si>
  <si>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</si>
  <si>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</si>
  <si>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</si>
  <si>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</si>
  <si>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</si>
  <si>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</si>
  <si>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</si>
  <si>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</si>
  <si>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</si>
  <si>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</si>
  <si>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</si>
  <si>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</si>
  <si>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</si>
  <si>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</si>
  <si>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</si>
  <si>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</si>
  <si>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</si>
  <si>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</si>
  <si>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</si>
  <si>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</si>
  <si>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</si>
  <si>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</si>
  <si>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</si>
  <si>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</si>
  <si>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</si>
  <si>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</si>
  <si>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</si>
  <si>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</si>
  <si>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</si>
  <si>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</si>
  <si>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</si>
  <si>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</si>
  <si>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</si>
  <si>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</si>
  <si>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</si>
  <si>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</si>
  <si>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</si>
  <si>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</si>
  <si>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</si>
  <si>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</si>
  <si>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</si>
  <si>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</si>
  <si>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</si>
  <si>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</si>
  <si>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</si>
  <si>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</si>
  <si>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</si>
  <si>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</si>
  <si>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</si>
  <si>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</si>
  <si>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</si>
  <si>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</si>
  <si>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</si>
  <si>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</si>
  <si>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</si>
  <si>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</si>
  <si>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</si>
  <si>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</si>
  <si>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</si>
  <si>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</si>
  <si>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</si>
  <si>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</si>
  <si>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</si>
  <si>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</si>
  <si>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</si>
  <si>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</si>
  <si>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</si>
  <si>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</si>
  <si>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</si>
  <si>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</si>
  <si>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</si>
  <si>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</si>
  <si>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</si>
  <si>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</si>
  <si>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</si>
  <si>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</si>
  <si>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</si>
  <si>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</si>
  <si>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</si>
  <si>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</si>
  <si>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</si>
  <si>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</si>
  <si>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</si>
  <si>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</si>
  <si>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</si>
  <si>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</si>
  <si>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</si>
  <si>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</si>
  <si>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</si>
  <si>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</si>
  <si>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</si>
  <si>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</si>
  <si>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</si>
  <si>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</si>
  <si>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</si>
  <si>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</si>
  <si>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</si>
  <si>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</si>
  <si>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</si>
  <si>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</si>
  <si>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</si>
  <si>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</si>
  <si>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</si>
  <si>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</si>
  <si>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</si>
  <si>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</si>
  <si>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</si>
  <si>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</si>
  <si>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</si>
  <si>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</si>
  <si>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</si>
  <si>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</si>
  <si>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</si>
  <si>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</si>
  <si>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</si>
  <si>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</si>
  <si>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</si>
  <si>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</si>
  <si>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</si>
  <si>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</si>
  <si>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</si>
  <si>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</si>
  <si>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</si>
  <si>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</si>
  <si>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</si>
  <si>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</si>
  <si>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</si>
  <si>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</si>
  <si>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</si>
  <si>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</si>
  <si>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</si>
  <si>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</si>
  <si>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</si>
  <si>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</si>
  <si>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</si>
  <si>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</si>
  <si>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</si>
  <si>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</si>
  <si>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</si>
  <si>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</si>
  <si>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</si>
  <si>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</si>
  <si>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</si>
  <si>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</si>
  <si>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</si>
  <si>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</si>
  <si>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</si>
  <si>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</si>
  <si>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</si>
  <si>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</si>
  <si>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</si>
  <si>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</si>
  <si>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</si>
  <si>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</si>
  <si>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</si>
  <si>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</si>
  <si>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</si>
  <si>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</si>
  <si>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</si>
  <si>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</si>
  <si>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</si>
  <si>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</si>
  <si>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</si>
  <si>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</si>
  <si>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</si>
  <si>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</si>
  <si>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</si>
  <si>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</si>
  <si>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</si>
  <si>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</si>
  <si>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</si>
  <si>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</si>
  <si>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</si>
  <si>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</si>
  <si>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</si>
  <si>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</si>
  <si>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</si>
  <si>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</si>
  <si>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</si>
  <si>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</si>
  <si>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</si>
  <si>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</si>
  <si>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</si>
  <si>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</si>
  <si>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</si>
  <si>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</si>
  <si>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</si>
  <si>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</si>
  <si>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</si>
  <si>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</si>
  <si>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</si>
  <si>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</si>
  <si>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</si>
  <si>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</si>
  <si>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</si>
  <si>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</si>
  <si>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</si>
  <si>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</si>
  <si>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</si>
  <si>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</si>
  <si>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</si>
  <si>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</si>
  <si>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</si>
  <si>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</si>
  <si>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</si>
  <si>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</si>
  <si>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</si>
  <si>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</si>
  <si>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</si>
  <si>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</si>
  <si>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</si>
  <si>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</si>
  <si>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</si>
  <si>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</si>
  <si>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</si>
  <si>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</si>
  <si>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</si>
  <si>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</si>
  <si>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</si>
  <si>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</si>
  <si>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</si>
  <si>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</si>
  <si>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</si>
  <si>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</si>
  <si>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</si>
  <si>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</si>
  <si>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</si>
  <si>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</si>
  <si>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</si>
  <si>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</si>
  <si>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</si>
  <si>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</si>
  <si>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</si>
  <si>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</si>
  <si>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</si>
  <si>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</si>
  <si>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</si>
  <si>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</si>
  <si>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</si>
  <si>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</si>
  <si>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</si>
  <si>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</si>
  <si>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</si>
  <si>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</si>
  <si>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</si>
  <si>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</si>
  <si>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</si>
  <si>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</si>
  <si>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</si>
  <si>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</si>
  <si>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</si>
  <si>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</si>
  <si>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</si>
  <si>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</si>
  <si>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</si>
  <si>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</si>
  <si>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</si>
  <si>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</si>
  <si>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</si>
  <si>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</si>
  <si>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</si>
  <si>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</si>
  <si>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</si>
  <si>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</si>
  <si>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</si>
  <si>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</si>
  <si>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</si>
  <si>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</si>
  <si>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</si>
  <si>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</si>
  <si>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</si>
  <si>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</si>
  <si>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</si>
  <si>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</si>
  <si>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</si>
  <si>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</si>
  <si>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</si>
  <si>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</si>
  <si>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</si>
  <si>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</si>
  <si>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</si>
  <si>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</si>
  <si>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</si>
  <si>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</si>
  <si>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</si>
  <si>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</si>
  <si>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</si>
  <si>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</si>
  <si>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</si>
  <si>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</si>
  <si>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</si>
  <si>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</si>
  <si>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</si>
  <si>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</si>
  <si>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</si>
  <si>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</si>
  <si>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</si>
  <si>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</si>
  <si>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</si>
  <si>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</si>
  <si>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</si>
  <si>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</si>
  <si>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</si>
  <si>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</si>
  <si>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</si>
  <si>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</si>
  <si>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</si>
  <si>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</si>
  <si>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</si>
  <si>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</si>
  <si>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</si>
  <si>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</si>
  <si>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</si>
  <si>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</si>
  <si>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</si>
  <si>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</si>
  <si>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</si>
  <si>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</si>
  <si>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</si>
  <si>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</si>
  <si>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</si>
  <si>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</si>
  <si>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</si>
  <si>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</si>
  <si>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</si>
  <si>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</si>
  <si>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</si>
  <si>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</si>
  <si>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</si>
  <si>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</si>
  <si>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</si>
  <si>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</si>
  <si>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</si>
  <si>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</si>
  <si>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</si>
  <si>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</si>
  <si>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</si>
  <si>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</si>
  <si>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</si>
  <si>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</si>
  <si>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</si>
  <si>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</si>
  <si>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</si>
  <si>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</si>
  <si>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</si>
  <si>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</si>
  <si>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</si>
  <si>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</si>
  <si>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</si>
  <si>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</si>
  <si>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</si>
  <si>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</si>
  <si>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</si>
  <si>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</si>
  <si>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</si>
  <si>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</si>
  <si>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</si>
  <si>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</si>
  <si>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</si>
  <si>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</si>
  <si>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</si>
  <si>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</si>
  <si>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</si>
  <si>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</si>
  <si>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</si>
  <si>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</si>
  <si>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</si>
  <si>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</si>
  <si>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</si>
  <si>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</si>
  <si>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</si>
  <si>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</si>
  <si>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</si>
  <si>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</si>
  <si>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</si>
  <si>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</si>
  <si>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</si>
  <si>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</si>
  <si>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</si>
  <si>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</si>
  <si>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</si>
  <si>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</si>
  <si>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</si>
  <si>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</si>
  <si>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</si>
  <si>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</si>
  <si>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</si>
  <si>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</si>
  <si>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</si>
  <si>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</si>
  <si>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</si>
  <si>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</si>
  <si>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</si>
  <si>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</si>
  <si>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</si>
  <si>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</si>
  <si>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</si>
  <si>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</si>
  <si>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</si>
  <si>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</si>
  <si>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</si>
  <si>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</si>
  <si>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</si>
  <si>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</si>
  <si>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</si>
  <si>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</si>
  <si>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</si>
  <si>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</si>
  <si>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</si>
  <si>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</si>
  <si>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</si>
  <si>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</si>
  <si>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</si>
  <si>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</si>
  <si>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</si>
  <si>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</si>
  <si>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</si>
  <si>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</si>
  <si>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</si>
  <si>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</si>
  <si>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</si>
  <si>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</si>
  <si>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</si>
  <si>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</si>
  <si>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</si>
  <si>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</si>
  <si>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</si>
  <si>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</si>
  <si>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</si>
  <si>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</si>
  <si>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</si>
  <si>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</si>
  <si>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</si>
  <si>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</si>
  <si>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</si>
  <si>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</si>
  <si>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</si>
  <si>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</si>
  <si>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</si>
  <si>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</si>
  <si>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</si>
  <si>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</si>
  <si>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</si>
  <si>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</si>
  <si>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</si>
  <si>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</si>
  <si>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</si>
  <si>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</si>
  <si>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</si>
  <si>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</si>
  <si>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</si>
  <si>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</si>
  <si>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</si>
  <si>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</si>
  <si>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</si>
  <si>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</si>
  <si>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</si>
  <si>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</si>
  <si>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</si>
  <si>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</si>
  <si>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</si>
  <si>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</si>
  <si>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</si>
  <si>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</si>
  <si>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</si>
  <si>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</si>
  <si>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</si>
  <si>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</si>
  <si>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</si>
  <si>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</si>
  <si>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</si>
  <si>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</si>
  <si>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</si>
  <si>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</si>
  <si>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</si>
  <si>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</si>
  <si>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</si>
  <si>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</si>
  <si>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</si>
  <si>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</si>
  <si>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</si>
  <si>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</si>
  <si>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</si>
  <si>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</si>
  <si>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</si>
  <si>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</si>
  <si>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</si>
  <si>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</si>
  <si>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</si>
  <si>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</si>
  <si>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</si>
  <si>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</si>
  <si>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</si>
  <si>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</si>
  <si>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</si>
  <si>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</si>
  <si>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</si>
  <si>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</si>
  <si>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</si>
  <si>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</si>
  <si>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</si>
  <si>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</si>
  <si>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</si>
  <si>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</si>
  <si>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</si>
  <si>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</si>
  <si>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</si>
  <si>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</si>
  <si>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</si>
  <si>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</si>
  <si>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</si>
  <si>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</si>
  <si>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</si>
  <si>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</si>
  <si>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</si>
  <si>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</si>
  <si>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</si>
  <si>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</si>
  <si>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</si>
  <si>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</si>
  <si>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</si>
  <si>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</si>
  <si>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</si>
  <si>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</si>
  <si>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</si>
  <si>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</si>
  <si>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</si>
  <si>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</si>
  <si>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</si>
  <si>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</si>
  <si>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</si>
  <si>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</si>
  <si>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</si>
  <si>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</si>
  <si>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</si>
  <si>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</si>
  <si>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</si>
  <si>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</si>
  <si>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</si>
  <si>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</si>
  <si>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</si>
  <si>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</si>
  <si>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</si>
  <si>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</si>
  <si>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</si>
  <si>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</si>
  <si>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</si>
  <si>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</si>
  <si>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</si>
  <si>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</si>
  <si>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</si>
  <si>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</si>
  <si>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</si>
  <si>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</si>
  <si>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</si>
  <si>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</si>
  <si>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</si>
  <si>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</si>
  <si>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</si>
  <si>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</si>
  <si>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</si>
  <si>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</si>
  <si>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</si>
  <si>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</si>
  <si>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</si>
  <si>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</si>
  <si>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</si>
  <si>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</si>
  <si>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</si>
  <si>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</si>
  <si>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</si>
  <si>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</si>
  <si>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</si>
  <si>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</si>
  <si>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</si>
  <si>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</si>
  <si>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</si>
  <si>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</si>
  <si>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</si>
  <si>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</si>
  <si>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</si>
  <si>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</si>
  <si>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</si>
  <si>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</si>
  <si>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</si>
  <si>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</si>
  <si>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</si>
  <si>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</si>
  <si>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</si>
  <si>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</si>
  <si>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</si>
  <si>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</si>
  <si>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</si>
  <si>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</si>
  <si>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</si>
  <si>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</si>
  <si>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</si>
  <si>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</si>
  <si>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</si>
  <si>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</si>
  <si>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</si>
  <si>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</si>
  <si>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</si>
  <si>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</si>
  <si>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</si>
  <si>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</si>
  <si>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</si>
  <si>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</si>
  <si>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</si>
  <si>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</si>
  <si>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</si>
  <si>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</si>
  <si>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</si>
  <si>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</si>
  <si>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</si>
  <si>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</si>
  <si>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</si>
  <si>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</si>
  <si>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</si>
  <si>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</si>
  <si>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</si>
  <si>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</si>
  <si>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</si>
  <si>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</si>
  <si>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</si>
  <si>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</si>
  <si>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</si>
  <si>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</si>
  <si>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</si>
  <si>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</si>
  <si>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</si>
  <si>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</si>
  <si>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</si>
  <si>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</si>
  <si>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</si>
  <si>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</si>
  <si>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</si>
  <si>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</si>
  <si>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</si>
  <si>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</si>
  <si>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</si>
  <si>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</si>
  <si>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</si>
  <si>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</si>
  <si>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</si>
  <si>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</si>
  <si>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</si>
  <si>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</si>
  <si>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</si>
  <si>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</si>
  <si>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</si>
  <si>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</si>
  <si>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</si>
  <si>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</si>
  <si>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</si>
  <si>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</si>
  <si>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</si>
  <si>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</si>
  <si>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</si>
  <si>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</si>
  <si>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</si>
  <si>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</si>
  <si>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</si>
  <si>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</si>
  <si>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</si>
  <si>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</si>
  <si>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</si>
  <si>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</si>
  <si>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</si>
  <si>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</si>
  <si>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</si>
  <si>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</si>
  <si>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</si>
  <si>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</si>
  <si>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</si>
  <si>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</si>
  <si>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</si>
  <si>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</si>
  <si>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</si>
  <si>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</si>
  <si>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</si>
  <si>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</si>
  <si>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</si>
  <si>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</si>
  <si>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</si>
  <si>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</si>
  <si>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</si>
  <si>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</si>
  <si>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</si>
  <si>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</si>
  <si>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</si>
  <si>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</si>
  <si>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</si>
  <si>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</si>
  <si>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</si>
  <si>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</si>
  <si>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</si>
  <si>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</si>
  <si>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</si>
  <si>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</si>
  <si>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</si>
  <si>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</si>
  <si>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</si>
  <si>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</si>
  <si>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</si>
  <si>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</si>
  <si>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</si>
  <si>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</si>
  <si>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</si>
  <si>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</si>
  <si>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</si>
  <si>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</si>
  <si>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</si>
  <si>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</si>
  <si>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</si>
  <si>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</si>
  <si>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</si>
  <si>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</si>
  <si>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</si>
  <si>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</si>
  <si>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</si>
  <si>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</si>
  <si>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</si>
  <si>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</si>
  <si>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</si>
  <si>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</si>
  <si>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</si>
  <si>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</si>
  <si>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</si>
  <si>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</si>
  <si>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</si>
  <si>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</si>
  <si>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</si>
  <si>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</si>
  <si>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</si>
  <si>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</si>
  <si>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</si>
  <si>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</si>
  <si>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</si>
  <si>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</si>
  <si>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</si>
  <si>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</si>
  <si>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</si>
  <si>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</si>
  <si>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</si>
  <si>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</si>
  <si>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</si>
  <si>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</si>
  <si>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</si>
  <si>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</si>
  <si>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</si>
  <si>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</si>
  <si>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</si>
  <si>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</si>
  <si>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</si>
  <si>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</si>
  <si>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</si>
  <si>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</si>
  <si>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</si>
  <si>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</si>
  <si>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</si>
  <si>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</si>
  <si>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</si>
  <si>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</si>
  <si>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</si>
  <si>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</si>
  <si>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</si>
  <si>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</si>
  <si>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</si>
  <si>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</si>
  <si>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</si>
  <si>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</si>
  <si>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</si>
  <si>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</si>
  <si>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</si>
  <si>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</si>
  <si>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</si>
  <si>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</si>
  <si>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</si>
  <si>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</si>
  <si>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</si>
  <si>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</si>
  <si>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</si>
  <si>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</si>
  <si>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</si>
  <si>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</si>
  <si>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</si>
  <si>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</si>
  <si>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</si>
  <si>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</si>
  <si>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</si>
  <si>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</si>
  <si>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</si>
  <si>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</si>
  <si>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</si>
  <si>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</si>
  <si>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</si>
  <si>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</si>
  <si>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</si>
  <si>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</si>
  <si>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</si>
  <si>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</si>
  <si>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</si>
  <si>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</si>
  <si>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</si>
  <si>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</si>
  <si>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</si>
  <si>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</si>
  <si>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</si>
  <si>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</si>
  <si>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</si>
  <si>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</si>
  <si>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</si>
  <si>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</si>
  <si>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</si>
  <si>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</si>
  <si>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</si>
  <si>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</si>
  <si>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</si>
  <si>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</si>
  <si>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</si>
  <si>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</si>
  <si>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</si>
  <si>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</si>
  <si>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</si>
  <si>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</si>
  <si>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</si>
  <si>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</si>
  <si>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</si>
  <si>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</si>
  <si>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</si>
  <si>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</si>
  <si>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</si>
  <si>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</si>
  <si>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</si>
  <si>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</si>
  <si>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</si>
  <si>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</si>
  <si>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</si>
  <si>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</si>
  <si>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</si>
  <si>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</si>
  <si>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</si>
  <si>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</si>
  <si>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</si>
  <si>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</si>
  <si>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</si>
  <si>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</si>
  <si>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</si>
  <si>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</si>
  <si>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</si>
  <si>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</si>
  <si>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</si>
  <si>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</si>
  <si>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</si>
  <si>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</si>
  <si>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</si>
  <si>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</si>
  <si>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</si>
  <si>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</si>
  <si>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</si>
  <si>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</si>
  <si>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</si>
  <si>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</si>
  <si>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</si>
  <si>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</si>
  <si>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</si>
  <si>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</si>
  <si>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</si>
  <si>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</si>
  <si>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</si>
  <si>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</si>
  <si>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</si>
  <si>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</si>
  <si>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</si>
  <si>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</si>
  <si>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</si>
  <si>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</si>
  <si>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</si>
  <si>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</si>
  <si>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</si>
  <si>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</si>
  <si>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</si>
  <si>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</si>
  <si>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</si>
  <si>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</si>
  <si>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</si>
  <si>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</si>
  <si>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</si>
  <si>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</si>
  <si>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</si>
  <si>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</si>
  <si>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</si>
  <si>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</si>
  <si>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</si>
  <si>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</si>
  <si>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</si>
  <si>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</si>
  <si>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</si>
  <si>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</si>
  <si>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</si>
  <si>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</si>
  <si>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</si>
  <si>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</si>
  <si>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</si>
  <si>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</si>
  <si>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</si>
  <si>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</si>
  <si>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</si>
  <si>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</si>
  <si>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</si>
  <si>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</si>
  <si>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</si>
  <si>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</si>
  <si>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</si>
  <si>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</si>
  <si>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</si>
  <si>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</si>
  <si>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</si>
  <si>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</si>
  <si>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</si>
  <si>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</si>
  <si>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</si>
  <si>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</si>
  <si>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</si>
  <si>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</si>
  <si>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</si>
  <si>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</si>
  <si>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</si>
  <si>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</si>
  <si>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</si>
  <si>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</si>
  <si>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</si>
  <si>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</si>
  <si>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</si>
  <si>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</si>
  <si>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</si>
  <si>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</si>
  <si>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</si>
  <si>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</si>
  <si>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</si>
  <si>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</si>
  <si>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</si>
  <si>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</si>
  <si>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</si>
  <si>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</si>
  <si>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</si>
  <si>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</si>
  <si>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</si>
  <si>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</si>
  <si>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</si>
  <si>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</si>
  <si>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</si>
  <si>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</si>
  <si>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</si>
  <si>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</si>
  <si>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</si>
  <si>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</si>
  <si>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</si>
  <si>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</si>
  <si>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</si>
  <si>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</si>
  <si>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</si>
  <si>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</si>
  <si>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</si>
  <si>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</si>
  <si>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</si>
  <si>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</si>
  <si>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</si>
  <si>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</si>
  <si>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</si>
  <si>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</si>
  <si>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</si>
  <si>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</si>
  <si>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</si>
  <si>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</si>
  <si>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</si>
  <si>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</si>
  <si>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</si>
  <si>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</si>
  <si>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</si>
  <si>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</si>
  <si>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</si>
  <si>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</si>
  <si>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</si>
  <si>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</si>
  <si>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</si>
  <si>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</si>
  <si>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</si>
  <si>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</si>
  <si>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</si>
  <si>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</si>
  <si>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</si>
  <si>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</si>
  <si>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</si>
  <si>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</si>
  <si>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</si>
  <si>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</si>
  <si>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</si>
  <si>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</si>
  <si>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</si>
  <si>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</si>
  <si>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</si>
  <si>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</si>
  <si>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</si>
  <si>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</si>
  <si>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</si>
  <si>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</si>
  <si>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</si>
  <si>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</si>
  <si>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</si>
  <si>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</si>
  <si>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</si>
  <si>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</si>
  <si>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</si>
  <si>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</si>
  <si>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</si>
  <si>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</si>
  <si>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</si>
  <si>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</si>
  <si>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</si>
  <si>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</si>
  <si>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</si>
  <si>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</si>
  <si>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</si>
  <si>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</si>
  <si>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</si>
  <si>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</si>
  <si>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</si>
  <si>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</si>
  <si>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</si>
  <si>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</si>
  <si>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</si>
  <si>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</si>
  <si>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</si>
  <si>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</si>
  <si>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</si>
  <si>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</si>
  <si>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</si>
  <si>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</si>
  <si>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</si>
  <si>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</si>
  <si>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</si>
  <si>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</si>
  <si>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</si>
  <si>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</si>
  <si>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</si>
  <si>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</si>
  <si>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</si>
  <si>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</si>
  <si>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</si>
  <si>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</si>
  <si>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</si>
  <si>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</si>
  <si>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</si>
  <si>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</si>
  <si>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</si>
  <si>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</si>
  <si>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</si>
  <si>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</si>
  <si>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</si>
  <si>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</si>
  <si>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</si>
  <si>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</si>
  <si>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</si>
  <si>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</si>
  <si>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</si>
  <si>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</si>
  <si>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</si>
  <si>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</si>
  <si>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</si>
  <si>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</si>
  <si>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</si>
  <si>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</si>
  <si>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</si>
  <si>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</si>
  <si>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</si>
  <si>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</si>
  <si>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</si>
  <si>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</si>
  <si>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</si>
  <si>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</si>
  <si>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</si>
  <si>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</si>
  <si>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</si>
  <si>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</si>
  <si>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</si>
  <si>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</si>
  <si>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</si>
  <si>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</si>
  <si>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</si>
  <si>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</si>
  <si>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</si>
  <si>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</si>
  <si>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</si>
  <si>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</si>
  <si>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</si>
  <si>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</si>
  <si>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</si>
  <si>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</si>
  <si>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</si>
  <si>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</si>
  <si>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</si>
  <si>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</si>
  <si>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</si>
  <si>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</si>
  <si>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</si>
  <si>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</si>
  <si>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</si>
  <si>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</si>
  <si>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</si>
  <si>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</si>
  <si>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</si>
  <si>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</si>
  <si>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</si>
  <si>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</si>
  <si>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</si>
  <si>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</si>
  <si>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</si>
  <si>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</si>
  <si>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</si>
  <si>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</si>
  <si>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</si>
  <si>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</si>
  <si>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</si>
  <si>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</si>
  <si>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</si>
  <si>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</si>
  <si>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</si>
  <si>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</si>
  <si>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</si>
  <si>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</si>
  <si>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</si>
  <si>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</si>
  <si>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</si>
  <si>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</si>
  <si>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</si>
  <si>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</si>
  <si>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</si>
  <si>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</si>
  <si>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</si>
  <si>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</si>
  <si>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</si>
  <si>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</si>
  <si>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</si>
  <si>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</si>
  <si>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</si>
  <si>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</si>
  <si>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</si>
  <si>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</si>
  <si>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</si>
  <si>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</si>
  <si>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</si>
  <si>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</si>
  <si>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</si>
  <si>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</si>
  <si>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</si>
  <si>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</si>
  <si>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</si>
  <si>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</si>
  <si>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</si>
  <si>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</si>
  <si>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</si>
  <si>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</si>
  <si>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</si>
  <si>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</si>
  <si>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</si>
  <si>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</si>
  <si>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</si>
  <si>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</si>
  <si>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</si>
  <si>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</si>
  <si>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</si>
  <si>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</si>
  <si>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</si>
  <si>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</si>
  <si>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</si>
  <si>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</si>
  <si>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</si>
  <si>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</si>
  <si>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</si>
  <si>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</si>
  <si>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</si>
  <si>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</si>
  <si>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</si>
  <si>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</si>
  <si>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</si>
  <si>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</si>
  <si>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</si>
  <si>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</si>
  <si>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</si>
  <si>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</si>
  <si>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</si>
  <si>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</si>
  <si>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</si>
  <si>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</si>
  <si>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</si>
  <si>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</si>
  <si>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</si>
  <si>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</si>
  <si>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</si>
  <si>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</si>
  <si>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</si>
  <si>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</si>
  <si>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</si>
  <si>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</si>
  <si>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</si>
  <si>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</si>
  <si>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</si>
  <si>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</si>
  <si>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</si>
  <si>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</si>
  <si>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</si>
  <si>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</si>
  <si>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</si>
  <si>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</si>
  <si>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</si>
  <si>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</si>
  <si>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</si>
  <si>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</si>
  <si>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</si>
  <si>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</si>
  <si>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</si>
  <si>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</si>
  <si>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</si>
  <si>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</si>
  <si>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</si>
  <si>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</si>
  <si>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</si>
  <si>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</si>
  <si>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</si>
  <si>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</si>
  <si>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</si>
  <si>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</si>
  <si>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</si>
  <si>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</si>
  <si>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</si>
  <si>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</si>
  <si>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</si>
  <si>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</si>
  <si>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</si>
  <si>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</si>
  <si>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</si>
  <si>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</si>
  <si>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</si>
  <si>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</si>
  <si>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</si>
  <si>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</si>
  <si>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</si>
  <si>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</si>
  <si>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</si>
  <si>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</si>
  <si>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</si>
  <si>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</si>
  <si>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</si>
  <si>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</si>
  <si>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</si>
  <si>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</si>
  <si>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</si>
  <si>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</si>
  <si>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</si>
  <si>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</si>
  <si>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</si>
  <si>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</si>
  <si>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</si>
  <si>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</si>
  <si>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</si>
  <si>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</si>
  <si>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</si>
  <si>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</si>
  <si>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</si>
  <si>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</si>
  <si>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</si>
  <si>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</si>
  <si>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</si>
  <si>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</si>
  <si>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</si>
  <si>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</si>
  <si>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</si>
  <si>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</si>
  <si>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</si>
  <si>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</si>
  <si>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</si>
  <si>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</si>
  <si>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</si>
  <si>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</si>
  <si>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</si>
  <si>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</si>
  <si>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</si>
  <si>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</si>
  <si>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</si>
  <si>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</si>
  <si>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</si>
  <si>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</si>
  <si>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</si>
  <si>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</si>
  <si>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</si>
  <si>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</si>
  <si>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</si>
  <si>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</si>
  <si>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</si>
  <si>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</si>
  <si>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</si>
  <si>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</si>
  <si>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</si>
  <si>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</si>
  <si>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</si>
  <si>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</si>
  <si>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</si>
  <si>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</si>
  <si>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</si>
  <si>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</si>
  <si>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</si>
  <si>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</si>
  <si>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</si>
  <si>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</si>
  <si>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</si>
  <si>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</si>
  <si>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</si>
  <si>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</si>
  <si>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</si>
  <si>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</si>
  <si>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</si>
  <si>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</si>
  <si>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</si>
  <si>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</si>
  <si>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</si>
  <si>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</si>
  <si>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</si>
  <si>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</si>
  <si>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</si>
  <si>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</si>
  <si>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</si>
  <si>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</si>
  <si>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</si>
  <si>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</si>
  <si>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</si>
  <si>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</si>
  <si>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</si>
  <si>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</si>
  <si>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</si>
  <si>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</si>
  <si>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</si>
  <si>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</si>
  <si>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</si>
  <si>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</si>
  <si>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</si>
  <si>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</si>
  <si>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</si>
  <si>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</si>
  <si>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</si>
  <si>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</si>
  <si>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</si>
  <si>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</si>
  <si>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</si>
  <si>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</si>
  <si>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</si>
  <si>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</si>
  <si>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</si>
  <si>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</si>
  <si>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</si>
  <si>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</si>
  <si>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</si>
  <si>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</si>
  <si>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</si>
  <si>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</si>
  <si>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</si>
  <si>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</si>
  <si>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</si>
  <si>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</si>
  <si>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</si>
  <si>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</si>
  <si>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</si>
  <si>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</si>
  <si>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</si>
  <si>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</si>
  <si>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</si>
  <si>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</si>
  <si>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</si>
  <si>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</si>
  <si>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</si>
  <si>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</si>
  <si>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</si>
  <si>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</si>
  <si>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</si>
  <si>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</si>
  <si>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</si>
  <si>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</si>
  <si>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</si>
  <si>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</si>
  <si>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</si>
  <si>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</si>
  <si>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</si>
  <si>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</si>
  <si>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</si>
  <si>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</si>
  <si>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</si>
  <si>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</si>
  <si>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</si>
  <si>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</si>
  <si>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</si>
  <si>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</si>
  <si>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</si>
  <si>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</si>
  <si>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</si>
  <si>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</si>
  <si>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</si>
  <si>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</si>
  <si>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</si>
  <si>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</si>
  <si>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</si>
  <si>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</si>
  <si>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</si>
  <si>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</si>
  <si>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</si>
  <si>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</si>
  <si>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</si>
  <si>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</si>
  <si>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</si>
  <si>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</si>
  <si>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</si>
  <si>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</si>
  <si>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</si>
  <si>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</si>
  <si>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</si>
  <si>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</si>
  <si>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</si>
  <si>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</si>
  <si>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</si>
  <si>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</si>
  <si>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</si>
  <si>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</si>
  <si>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</si>
  <si>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</si>
  <si>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</si>
  <si>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</si>
  <si>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</si>
  <si>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</si>
  <si>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</si>
  <si>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</si>
  <si>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</si>
  <si>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</si>
  <si>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</si>
  <si>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</si>
  <si>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</si>
  <si>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</si>
  <si>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</si>
  <si>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</si>
  <si>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</si>
  <si>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</si>
  <si>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</si>
  <si>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</si>
  <si>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</si>
  <si>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</si>
  <si>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</si>
  <si>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</si>
  <si>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</si>
  <si>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</si>
  <si>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</si>
  <si>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</si>
  <si>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</si>
  <si>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</si>
  <si>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</si>
  <si>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</si>
  <si>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</si>
  <si>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</si>
  <si>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</si>
  <si>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</si>
  <si>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</si>
  <si>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</si>
  <si>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</si>
  <si>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</si>
  <si>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</si>
  <si>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</si>
  <si>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</si>
  <si>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</si>
  <si>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</si>
  <si>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</si>
  <si>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</si>
  <si>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</si>
  <si>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</si>
  <si>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</si>
  <si>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</si>
  <si>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</si>
  <si>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</si>
  <si>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</si>
  <si>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</si>
  <si>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</si>
  <si>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</si>
  <si>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</si>
  <si>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</si>
  <si>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</si>
  <si>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</si>
  <si>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</si>
  <si>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</si>
  <si>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</si>
  <si>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</si>
  <si>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</si>
  <si>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</si>
  <si>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</si>
  <si>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</si>
  <si>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</si>
  <si>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</si>
  <si>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</si>
  <si>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</si>
  <si>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</si>
  <si>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</si>
  <si>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</si>
  <si>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</si>
  <si>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</si>
  <si>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</si>
  <si>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</si>
  <si>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</si>
  <si>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</si>
  <si>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</si>
  <si>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</si>
  <si>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</si>
  <si>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</si>
  <si>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</si>
  <si>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</si>
  <si>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</si>
  <si>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</si>
  <si>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</si>
  <si>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</si>
  <si>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</si>
  <si>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</si>
  <si>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</si>
  <si>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</si>
  <si>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</si>
  <si>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</si>
  <si>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</si>
  <si>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</si>
  <si>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</si>
  <si>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</si>
  <si>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</si>
  <si>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</si>
  <si>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</si>
  <si>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</si>
  <si>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</si>
  <si>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</si>
  <si>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</si>
  <si>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</si>
  <si>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</si>
  <si>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</si>
  <si>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</si>
  <si>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</si>
  <si>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</si>
  <si>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</si>
  <si>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</si>
  <si>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</si>
  <si>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</si>
  <si>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</si>
  <si>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</si>
  <si>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</si>
  <si>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</si>
  <si>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</si>
  <si>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</si>
  <si>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</si>
  <si>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</si>
  <si>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</si>
  <si>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</si>
  <si>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</si>
  <si>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</si>
  <si>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</si>
  <si>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</si>
  <si>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</si>
  <si>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</si>
  <si>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</si>
  <si>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</si>
  <si>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</si>
  <si>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</si>
  <si>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</si>
  <si>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</si>
  <si>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</si>
  <si>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</si>
  <si>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</si>
  <si>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</si>
  <si>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</si>
  <si>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</si>
  <si>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</si>
  <si>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</si>
  <si>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</si>
  <si>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</si>
  <si>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</si>
  <si>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</si>
  <si>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</si>
  <si>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</si>
  <si>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</si>
  <si>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</si>
  <si>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</si>
  <si>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</si>
  <si>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</si>
  <si>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</si>
  <si>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</si>
  <si>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</si>
  <si>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</si>
  <si>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</si>
  <si>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</si>
  <si>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</si>
  <si>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</si>
  <si>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</si>
  <si>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</si>
  <si>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</si>
  <si>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</si>
  <si>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</si>
  <si>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</si>
  <si>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</si>
  <si>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</si>
  <si>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</si>
  <si>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</si>
  <si>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</si>
  <si>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</si>
  <si>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</si>
  <si>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</si>
  <si>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</si>
  <si>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</si>
  <si>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</si>
  <si>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</si>
  <si>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</si>
  <si>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</si>
  <si>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</si>
  <si>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</si>
  <si>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</si>
  <si>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</si>
  <si>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</si>
  <si>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</si>
  <si>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</si>
  <si>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</si>
  <si>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</si>
  <si>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</si>
  <si>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</si>
  <si>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</si>
  <si>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</si>
  <si>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</si>
  <si>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</si>
  <si>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</si>
  <si>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</si>
  <si>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</si>
  <si>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</si>
  <si>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</si>
  <si>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</si>
  <si>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</si>
  <si>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</si>
  <si>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</si>
  <si>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</si>
  <si>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</si>
  <si>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</si>
  <si>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</si>
  <si>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</si>
  <si>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</si>
  <si>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</si>
  <si>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</si>
  <si>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</si>
  <si>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</si>
  <si>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</si>
  <si>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</si>
  <si>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</si>
  <si>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</si>
  <si>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</si>
  <si>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</si>
  <si>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</si>
  <si>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</si>
  <si>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</si>
  <si>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</si>
  <si>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</si>
  <si>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</si>
  <si>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</si>
  <si>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</si>
  <si>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</si>
  <si>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</si>
  <si>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</si>
  <si>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</si>
  <si>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</si>
  <si>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</si>
  <si>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</si>
  <si>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</si>
  <si>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</si>
  <si>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</si>
  <si>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</si>
  <si>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</si>
  <si>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</si>
  <si>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</si>
  <si>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</si>
  <si>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</si>
  <si>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</si>
  <si>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</si>
  <si>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</si>
  <si>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</si>
  <si>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</si>
  <si>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</si>
  <si>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</si>
  <si>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</si>
  <si>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</si>
  <si>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</si>
  <si>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</si>
  <si>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</si>
  <si>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</si>
  <si>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</si>
  <si>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</si>
  <si>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</si>
  <si>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</si>
  <si>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</si>
  <si>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</si>
  <si>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</si>
  <si>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</si>
  <si>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</si>
  <si>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</si>
  <si>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</si>
  <si>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</si>
  <si>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</si>
  <si>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</si>
  <si>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</si>
  <si>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</si>
  <si>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</si>
  <si>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</si>
  <si>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</si>
  <si>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</si>
  <si>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</si>
  <si>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</si>
  <si>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</si>
  <si>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</si>
  <si>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</si>
  <si>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</si>
  <si>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</si>
  <si>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</si>
  <si>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</si>
  <si>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</si>
  <si>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</si>
  <si>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</si>
  <si>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</si>
  <si>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</si>
  <si>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</si>
  <si>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</si>
  <si>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</si>
  <si>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</si>
  <si>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</si>
  <si>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</si>
  <si>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</si>
  <si>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</si>
  <si>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</si>
  <si>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</si>
  <si>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</si>
  <si>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</si>
  <si>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</si>
  <si>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</si>
  <si>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</si>
  <si>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</si>
  <si>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</si>
  <si>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</si>
  <si>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</si>
  <si>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</si>
  <si>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</si>
  <si>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</si>
  <si>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</si>
  <si>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</si>
  <si>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</si>
  <si>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</si>
  <si>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</si>
  <si>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</si>
  <si>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</si>
  <si>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</si>
  <si>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</si>
  <si>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</si>
  <si>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</si>
  <si>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</si>
  <si>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</si>
  <si>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</si>
  <si>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</si>
  <si>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</si>
  <si>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</si>
  <si>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</si>
  <si>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</si>
  <si>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</si>
  <si>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</si>
  <si>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</si>
  <si>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</si>
  <si>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</si>
  <si>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</si>
  <si>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</si>
  <si>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</si>
  <si>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</si>
  <si>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</si>
  <si>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</si>
  <si>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</si>
  <si>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</si>
  <si>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</si>
  <si>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</si>
  <si>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</si>
  <si>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</si>
  <si>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</si>
  <si>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</si>
  <si>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</si>
  <si>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</si>
  <si>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</si>
  <si>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</si>
  <si>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</si>
  <si>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</si>
  <si>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</si>
  <si>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</si>
  <si>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</si>
  <si>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</si>
  <si>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</si>
  <si>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</si>
  <si>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</si>
  <si>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</si>
  <si>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</si>
  <si>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</si>
  <si>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</si>
  <si>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</si>
  <si>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</si>
  <si>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</si>
  <si>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</si>
  <si>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</si>
  <si>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</si>
  <si>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</si>
  <si>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</si>
  <si>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</si>
  <si>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</si>
  <si>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</si>
  <si>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</si>
  <si>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</si>
  <si>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</si>
  <si>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</si>
  <si>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</si>
  <si>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</si>
  <si>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</si>
  <si>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</si>
  <si>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</si>
  <si>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</si>
  <si>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</si>
  <si>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</si>
  <si>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</si>
  <si>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</si>
  <si>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</si>
  <si>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</si>
  <si>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</si>
  <si>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</si>
  <si>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</si>
  <si>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</si>
  <si>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</si>
  <si>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</si>
  <si>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</si>
  <si>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</si>
  <si>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</si>
  <si>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</si>
  <si>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</si>
  <si>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</si>
  <si>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</si>
  <si>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</si>
  <si>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</si>
  <si>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</si>
  <si>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</si>
  <si>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</si>
  <si>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</si>
  <si>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</si>
  <si>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</si>
  <si>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</si>
  <si>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</si>
  <si>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</si>
  <si>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</si>
  <si>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</si>
  <si>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</si>
  <si>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</si>
  <si>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</si>
  <si>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</si>
  <si>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</si>
  <si>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</si>
  <si>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</si>
  <si>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</si>
  <si>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</si>
  <si>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</si>
  <si>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</si>
  <si>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</si>
  <si>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</si>
  <si>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</si>
  <si>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</si>
  <si>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</si>
  <si>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</si>
  <si>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</si>
  <si>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</si>
  <si>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</si>
  <si>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</si>
  <si>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</si>
  <si>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</si>
  <si>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</si>
  <si>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</si>
  <si>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</si>
  <si>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</si>
  <si>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</si>
  <si>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</si>
  <si>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</si>
  <si>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</si>
  <si>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</si>
  <si>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</si>
  <si>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</si>
  <si>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</si>
  <si>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</si>
  <si>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</si>
  <si>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</si>
  <si>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</si>
  <si>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</si>
  <si>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</si>
  <si>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</si>
  <si>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</si>
  <si>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</si>
  <si>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</si>
  <si>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</si>
  <si>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</si>
  <si>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</si>
  <si>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</si>
  <si>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</si>
  <si>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</si>
  <si>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</si>
  <si>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</si>
  <si>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</si>
  <si>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</si>
  <si>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</si>
  <si>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</si>
  <si>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</si>
  <si>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</si>
  <si>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</si>
  <si>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</si>
  <si>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</si>
  <si>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</si>
  <si>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</si>
  <si>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</si>
  <si>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</si>
  <si>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</si>
  <si>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</si>
  <si>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</si>
  <si>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</si>
  <si>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</si>
  <si>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</si>
  <si>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</si>
  <si>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</si>
  <si>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</si>
  <si>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</si>
  <si>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</si>
  <si>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</si>
  <si>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</si>
  <si>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</si>
  <si>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</si>
  <si>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</si>
  <si>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</si>
  <si>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</si>
  <si>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</si>
  <si>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</si>
  <si>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</si>
  <si>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</si>
  <si>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</si>
  <si>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</si>
  <si>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</si>
  <si>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</si>
  <si>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</si>
  <si>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</si>
  <si>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</si>
  <si>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</si>
  <si>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</si>
  <si>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</si>
  <si>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</si>
  <si>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</si>
  <si>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</si>
  <si>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</si>
  <si>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</si>
  <si>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</si>
  <si>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</si>
  <si>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</si>
  <si>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</si>
  <si>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</si>
  <si>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</si>
  <si>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</si>
  <si>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</si>
  <si>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</si>
  <si>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</si>
  <si>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</si>
  <si>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</si>
  <si>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</si>
  <si>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</si>
  <si>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</si>
  <si>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</si>
  <si>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</si>
  <si>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</si>
  <si>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</si>
  <si>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</si>
  <si>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</si>
  <si>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</si>
  <si>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</si>
  <si>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</si>
  <si>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</si>
  <si>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</si>
  <si>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</si>
  <si>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</si>
  <si>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</si>
  <si>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</si>
  <si>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</si>
  <si>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</si>
  <si>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</si>
  <si>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</si>
  <si>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</si>
  <si>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</si>
  <si>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</si>
  <si>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</si>
  <si>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</si>
  <si>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</si>
  <si>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</si>
  <si>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</si>
  <si>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</si>
  <si>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</si>
  <si>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</si>
  <si>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</si>
  <si>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</si>
  <si>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</si>
  <si>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</si>
  <si>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</si>
  <si>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</si>
  <si>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</si>
  <si>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</si>
  <si>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</si>
  <si>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</si>
  <si>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</si>
  <si>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</si>
  <si>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</si>
  <si>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</si>
  <si>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</si>
  <si>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</si>
  <si>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</si>
  <si>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</si>
  <si>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</si>
  <si>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</si>
  <si>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</si>
  <si>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</si>
  <si>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</si>
  <si>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</si>
  <si>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</si>
  <si>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</si>
  <si>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</si>
  <si>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</si>
  <si>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</si>
  <si>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</si>
  <si>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</si>
  <si>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</si>
  <si>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</si>
  <si>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</si>
  <si>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</si>
  <si>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</si>
  <si>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</si>
  <si>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</si>
  <si>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</si>
  <si>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</si>
  <si>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</si>
  <si>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</si>
  <si>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</si>
  <si>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</si>
  <si>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</si>
  <si>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</si>
  <si>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</si>
  <si>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</si>
  <si>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</si>
  <si>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</si>
  <si>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</si>
  <si>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</si>
  <si>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</si>
  <si>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</si>
  <si>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</si>
  <si>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</si>
  <si>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</si>
  <si>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</si>
  <si>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</si>
  <si>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</si>
  <si>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</si>
  <si>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</si>
  <si>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</si>
  <si>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</si>
  <si>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</si>
  <si>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</si>
  <si>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</si>
  <si>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</si>
  <si>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</si>
  <si>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</si>
  <si>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</si>
  <si>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</si>
  <si>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</si>
  <si>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</si>
  <si>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</si>
  <si>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</si>
  <si>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</si>
  <si>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</si>
  <si>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</si>
  <si>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</si>
  <si>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</si>
  <si>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</si>
  <si>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</si>
  <si>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</si>
  <si>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</si>
  <si>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</si>
  <si>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</si>
  <si>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</si>
  <si>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</si>
  <si>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</si>
  <si>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</si>
  <si>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</si>
  <si>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</si>
  <si>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</si>
  <si>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</si>
  <si>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</si>
  <si>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</si>
  <si>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</si>
  <si>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</si>
  <si>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</si>
  <si>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</si>
  <si>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</si>
  <si>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</si>
  <si>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</si>
  <si>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</si>
  <si>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</si>
  <si>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</si>
  <si>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</si>
  <si>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</si>
  <si>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</si>
  <si>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</si>
  <si>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</si>
  <si>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</si>
  <si>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</si>
  <si>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</si>
  <si>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</si>
  <si>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</si>
  <si>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</si>
  <si>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</si>
  <si>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</si>
  <si>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</si>
  <si>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</si>
  <si>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</si>
  <si>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</si>
  <si>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</si>
  <si>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</si>
  <si>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</si>
  <si>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</si>
  <si>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</si>
  <si>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</si>
  <si>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</si>
  <si>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</si>
  <si>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</si>
  <si>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</si>
  <si>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</si>
  <si>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</si>
  <si>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</si>
  <si>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</si>
  <si>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</si>
  <si>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</si>
  <si>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</si>
  <si>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</si>
  <si>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</si>
  <si>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</si>
  <si>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</si>
  <si>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</si>
  <si>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</si>
  <si>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</si>
  <si>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</si>
  <si>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</si>
  <si>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</si>
  <si>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</si>
  <si>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</si>
  <si>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</si>
  <si>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</si>
  <si>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</si>
  <si>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</si>
  <si>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</si>
  <si>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</si>
  <si>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</si>
  <si>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</si>
  <si>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</si>
  <si>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</si>
  <si>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</si>
  <si>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</si>
  <si>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</si>
  <si>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</si>
  <si>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</si>
  <si>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</si>
  <si>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</si>
  <si>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</si>
  <si>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</si>
  <si>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</si>
  <si>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</si>
  <si>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</si>
  <si>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</si>
  <si>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</si>
  <si>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</si>
  <si>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</si>
  <si>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</si>
  <si>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</si>
  <si>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</si>
  <si>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</si>
  <si>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</si>
  <si>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</si>
  <si>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</si>
  <si>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</si>
  <si>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</si>
  <si>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</si>
  <si>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</si>
  <si>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</si>
  <si>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</si>
  <si>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</si>
  <si>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</si>
  <si>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</si>
  <si>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</si>
  <si>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</si>
  <si>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</si>
  <si>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</si>
  <si>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</si>
  <si>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</si>
  <si>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</si>
  <si>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</si>
  <si>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</si>
  <si>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</si>
  <si>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</si>
  <si>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</si>
  <si>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</si>
  <si>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</si>
  <si>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</si>
  <si>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</si>
  <si>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</si>
  <si>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</si>
  <si>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</si>
  <si>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</si>
  <si>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</si>
  <si>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</si>
  <si>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</si>
  <si>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</si>
  <si>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</si>
  <si>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</si>
  <si>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</si>
  <si>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</si>
  <si>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</si>
  <si>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</si>
  <si>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</si>
  <si>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</si>
  <si>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</si>
  <si>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</si>
  <si>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</si>
  <si>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</si>
  <si>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</si>
  <si>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</si>
  <si>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</si>
  <si>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</si>
  <si>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</si>
  <si>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</si>
  <si>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</si>
  <si>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</si>
  <si>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</si>
  <si>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</si>
  <si>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</si>
  <si>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</si>
  <si>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</si>
  <si>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</si>
  <si>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</si>
  <si>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</si>
  <si>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</si>
  <si>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</si>
  <si>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</si>
  <si>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</si>
  <si>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</si>
  <si>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</si>
  <si>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</si>
  <si>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</si>
  <si>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</si>
  <si>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</si>
  <si>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</si>
  <si>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</si>
  <si>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</si>
  <si>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</si>
  <si>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</si>
  <si>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</si>
  <si>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</si>
  <si>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</si>
  <si>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</si>
  <si>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</si>
  <si>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</si>
  <si>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</si>
  <si>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</si>
  <si>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</si>
  <si>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</si>
  <si>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</si>
  <si>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</si>
  <si>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</si>
  <si>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</si>
  <si>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</si>
  <si>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</si>
  <si>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</si>
  <si>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</si>
  <si>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</si>
  <si>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</si>
  <si>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</si>
  <si>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</si>
  <si>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</si>
  <si>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</si>
  <si>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</si>
  <si>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</si>
  <si>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</si>
  <si>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</si>
  <si>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</si>
  <si>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</si>
  <si>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</si>
  <si>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</si>
  <si>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</si>
  <si>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</si>
  <si>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</si>
  <si>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</si>
  <si>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</si>
  <si>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</si>
  <si>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</si>
  <si>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</si>
  <si>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</si>
  <si>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</si>
  <si>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</si>
  <si>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</si>
  <si>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</si>
  <si>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</si>
  <si>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</si>
  <si>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</si>
  <si>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</si>
  <si>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</si>
  <si>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</si>
  <si>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</si>
  <si>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</si>
  <si>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</si>
  <si>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</si>
  <si>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</si>
  <si>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</si>
  <si>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</si>
  <si>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</si>
  <si>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</si>
  <si>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</si>
  <si>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</si>
  <si>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</si>
  <si>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</si>
  <si>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</si>
  <si>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</si>
  <si>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</si>
  <si>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</si>
  <si>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</si>
  <si>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</si>
  <si>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</si>
  <si>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</si>
  <si>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</si>
  <si>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</si>
  <si>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</si>
  <si>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</si>
  <si>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</si>
  <si>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</si>
  <si>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</si>
  <si>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</si>
  <si>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</si>
  <si>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</si>
  <si>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</si>
  <si>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</si>
  <si>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</si>
  <si>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</si>
  <si>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</si>
  <si>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</si>
  <si>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</si>
  <si>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</si>
  <si>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</si>
  <si>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</si>
  <si>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</si>
  <si>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</si>
  <si>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</si>
  <si>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</si>
  <si>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</si>
  <si>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</si>
  <si>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</si>
  <si>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</si>
  <si>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</si>
  <si>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</si>
  <si>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</si>
  <si>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</si>
  <si>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</si>
  <si>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</si>
  <si>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</si>
  <si>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</si>
  <si>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</si>
  <si>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</si>
  <si>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</si>
  <si>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</si>
  <si>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</si>
  <si>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</si>
  <si>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</si>
  <si>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</si>
  <si>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</si>
  <si>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</si>
  <si>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</si>
  <si>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</si>
  <si>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</si>
  <si>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</si>
  <si>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</si>
  <si>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</si>
  <si>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</si>
  <si>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</si>
  <si>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</si>
  <si>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</si>
  <si>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</si>
  <si>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</si>
  <si>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</si>
  <si>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</si>
  <si>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</si>
  <si>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</si>
  <si>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</si>
  <si>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</si>
  <si>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</si>
  <si>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</si>
  <si>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</si>
  <si>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</si>
  <si>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</si>
  <si>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</si>
  <si>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</si>
  <si>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</si>
  <si>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</si>
  <si>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</si>
  <si>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</si>
  <si>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</si>
  <si>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</si>
  <si>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</si>
  <si>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</si>
  <si>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</si>
  <si>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</si>
  <si>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</si>
  <si>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</si>
  <si>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</si>
  <si>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</si>
  <si>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</si>
  <si>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</si>
  <si>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</si>
  <si>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</si>
  <si>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</si>
  <si>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</si>
  <si>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</si>
  <si>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</si>
  <si>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</si>
  <si>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</si>
  <si>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</si>
  <si>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</si>
  <si>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</si>
  <si>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</si>
  <si>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</si>
  <si>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</si>
  <si>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</si>
  <si>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</si>
  <si>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</si>
  <si>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</si>
  <si>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</si>
  <si>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</si>
  <si>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</si>
  <si>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</si>
  <si>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</si>
  <si>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</si>
  <si>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</si>
  <si>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</si>
  <si>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</si>
  <si>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</si>
  <si>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</si>
  <si>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</si>
  <si>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</si>
  <si>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</si>
  <si>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</si>
  <si>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</si>
  <si>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</si>
  <si>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</si>
  <si>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</si>
  <si>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</si>
  <si>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</si>
  <si>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</si>
  <si>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</si>
  <si>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</si>
  <si>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</si>
  <si>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</si>
  <si>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</si>
  <si>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</si>
  <si>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</si>
  <si>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</si>
  <si>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</si>
  <si>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</si>
  <si>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</si>
  <si>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</si>
  <si>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</si>
  <si>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</si>
  <si>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</si>
  <si>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</si>
  <si>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</si>
  <si>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</si>
  <si>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</si>
  <si>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</si>
  <si>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</si>
  <si>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</si>
  <si>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</si>
  <si>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</si>
  <si>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</si>
  <si>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</si>
  <si>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</si>
  <si>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</si>
  <si>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</si>
  <si>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</si>
  <si>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</si>
  <si>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</si>
  <si>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</si>
  <si>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</si>
  <si>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</si>
  <si>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</si>
  <si>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</si>
  <si>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</si>
  <si>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</si>
  <si>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</si>
  <si>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</si>
  <si>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</si>
  <si>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</si>
  <si>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</si>
  <si>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</si>
  <si>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</si>
  <si>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</si>
  <si>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</si>
  <si>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</si>
  <si>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</si>
  <si>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</si>
  <si>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</si>
  <si>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</si>
  <si>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</si>
  <si>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</si>
  <si>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</si>
  <si>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</si>
  <si>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</si>
  <si>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</si>
  <si>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</si>
  <si>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</si>
  <si>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</si>
  <si>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</si>
  <si>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</si>
  <si>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</si>
  <si>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</si>
  <si>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</si>
  <si>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</si>
  <si>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</si>
  <si>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</si>
  <si>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</si>
  <si>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</si>
  <si>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</si>
  <si>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</si>
  <si>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</si>
  <si>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</si>
  <si>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</si>
  <si>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</si>
  <si>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</si>
  <si>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</si>
  <si>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</si>
  <si>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</si>
  <si>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</si>
  <si>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</si>
  <si>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</si>
  <si>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</si>
  <si>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</si>
  <si>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</si>
  <si>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</si>
  <si>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</si>
  <si>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</si>
  <si>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</si>
  <si>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</si>
  <si>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</si>
  <si>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</si>
  <si>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</si>
  <si>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</si>
  <si>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</si>
  <si>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</si>
  <si>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</si>
  <si>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</si>
  <si>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</si>
  <si>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</si>
  <si>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</si>
  <si>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</si>
  <si>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</si>
  <si>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</si>
  <si>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</si>
  <si>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</si>
  <si>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</si>
  <si>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</si>
  <si>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</si>
  <si>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</si>
  <si>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</si>
  <si>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</si>
  <si>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</si>
  <si>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</si>
  <si>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</si>
  <si>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</si>
  <si>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</si>
  <si>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</si>
  <si>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</si>
  <si>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</si>
  <si>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</si>
  <si>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</si>
  <si>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</si>
  <si>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</si>
  <si>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</si>
  <si>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</si>
  <si>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</si>
  <si>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</si>
  <si>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</si>
  <si>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</si>
  <si>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</si>
  <si>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</si>
  <si>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</si>
  <si>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</si>
  <si>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</si>
  <si>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</si>
  <si>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</si>
  <si>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</si>
  <si>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</si>
  <si>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</si>
  <si>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</si>
  <si>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</si>
  <si>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</si>
  <si>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</si>
  <si>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</si>
  <si>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</si>
  <si>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</si>
  <si>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</si>
  <si>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</si>
  <si>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</si>
  <si>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</si>
  <si>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</si>
  <si>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</si>
  <si>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</si>
  <si>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</si>
  <si>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</si>
  <si>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</si>
  <si>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</si>
  <si>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</si>
  <si>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</si>
  <si>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</si>
  <si>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</si>
  <si>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</si>
  <si>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</si>
  <si>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</si>
  <si>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</si>
  <si>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</si>
  <si>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</si>
  <si>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</si>
  <si>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</si>
  <si>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</si>
  <si>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</si>
  <si>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</si>
  <si>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</si>
  <si>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</si>
  <si>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</si>
  <si>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</si>
  <si>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</si>
  <si>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</si>
  <si>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</si>
  <si>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</si>
  <si>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</si>
  <si>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</si>
  <si>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</si>
  <si>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</si>
  <si>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</si>
  <si>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</si>
  <si>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</si>
  <si>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</si>
  <si>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</si>
  <si>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</si>
  <si>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</si>
  <si>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</si>
  <si>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</si>
  <si>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</si>
  <si>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</si>
  <si>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</si>
  <si>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</si>
  <si>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</si>
  <si>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</si>
  <si>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</si>
  <si>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</si>
  <si>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</si>
  <si>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</si>
  <si>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</si>
  <si>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</si>
  <si>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</si>
  <si>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</si>
  <si>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</si>
  <si>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</si>
  <si>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</si>
  <si>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</si>
  <si>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</si>
  <si>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</si>
  <si>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</si>
  <si>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</si>
  <si>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</si>
  <si>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</si>
  <si>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</si>
  <si>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</si>
  <si>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</si>
  <si>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</si>
  <si>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</si>
  <si>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</si>
  <si>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</si>
  <si>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</si>
  <si>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</si>
  <si>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</si>
  <si>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</si>
  <si>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</si>
  <si>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</si>
  <si>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</si>
  <si>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</si>
  <si>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</si>
  <si>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</si>
  <si>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</si>
  <si>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</si>
  <si>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</si>
  <si>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</si>
  <si>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</si>
  <si>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</si>
  <si>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</si>
  <si>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</si>
  <si>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</si>
  <si>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</si>
  <si>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</si>
  <si>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</si>
  <si>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</si>
  <si>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</si>
  <si>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</si>
  <si>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</si>
  <si>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</si>
  <si>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</si>
  <si>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</si>
  <si>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</si>
  <si>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</si>
  <si>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</si>
  <si>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</si>
  <si>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</si>
  <si>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</si>
  <si>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</si>
  <si>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</si>
  <si>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</si>
  <si>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</si>
  <si>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</si>
  <si>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</si>
  <si>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</si>
  <si>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</si>
  <si>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</si>
  <si>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</si>
  <si>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</si>
  <si>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</si>
  <si>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</si>
  <si>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</si>
  <si>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</si>
  <si>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</si>
  <si>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</si>
  <si>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</si>
  <si>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</si>
  <si>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</si>
  <si>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</si>
  <si>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</si>
  <si>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</si>
  <si>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</si>
  <si>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</si>
  <si>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</si>
  <si>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</si>
  <si>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</si>
  <si>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</si>
  <si>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</si>
  <si>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</si>
  <si>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</si>
  <si>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</si>
  <si>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</si>
  <si>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</si>
  <si>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</si>
  <si>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</si>
  <si>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</si>
  <si>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</si>
  <si>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</si>
  <si>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</si>
  <si>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</si>
  <si>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</si>
  <si>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</si>
  <si>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</si>
  <si>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</si>
  <si>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</si>
  <si>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</si>
  <si>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</si>
  <si>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</si>
  <si>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</si>
  <si>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</si>
  <si>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</si>
  <si>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</si>
  <si>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</si>
  <si>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</si>
  <si>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</si>
  <si>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</si>
  <si>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</si>
  <si>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</si>
  <si>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</si>
  <si>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</si>
  <si>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</si>
  <si>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</si>
  <si>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</si>
  <si>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</si>
  <si>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</si>
  <si>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</si>
  <si>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</si>
  <si>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</si>
  <si>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</si>
  <si>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</si>
  <si>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</si>
  <si>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</si>
  <si>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</si>
  <si>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</si>
  <si>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</si>
  <si>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</si>
  <si>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</si>
  <si>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</si>
  <si>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</si>
  <si>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</si>
  <si>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</si>
  <si>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</si>
  <si>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</si>
  <si>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</si>
  <si>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</si>
  <si>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</si>
  <si>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</si>
  <si>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</si>
  <si>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</si>
  <si>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</si>
  <si>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</si>
  <si>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</si>
  <si>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</si>
  <si>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</si>
  <si>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</si>
  <si>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</si>
  <si>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</si>
  <si>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</si>
  <si>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</si>
  <si>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</si>
  <si>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</si>
  <si>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</si>
  <si>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</si>
  <si>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</si>
  <si>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</si>
  <si>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</si>
  <si>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</si>
  <si>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</si>
  <si>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</si>
  <si>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</si>
  <si>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</si>
  <si>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</si>
  <si>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</si>
  <si>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</si>
  <si>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</si>
  <si>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</si>
  <si>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</si>
  <si>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</si>
  <si>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</si>
  <si>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</si>
  <si>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</si>
  <si>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</si>
  <si>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</si>
  <si>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</si>
  <si>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</si>
  <si>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</si>
  <si>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</si>
  <si>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</si>
  <si>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</si>
  <si>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</si>
  <si>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</si>
  <si>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</si>
  <si>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</si>
  <si>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</si>
  <si>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</si>
  <si>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</si>
  <si>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</si>
  <si>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</si>
  <si>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</si>
  <si>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</si>
  <si>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</si>
  <si>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</si>
  <si>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</si>
  <si>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</si>
  <si>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</si>
  <si>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</si>
  <si>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</si>
  <si>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</si>
  <si>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</si>
  <si>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</si>
  <si>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</si>
  <si>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</si>
  <si>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</si>
  <si>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</si>
  <si>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</si>
  <si>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</si>
  <si>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</si>
  <si>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</si>
  <si>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</si>
  <si>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</si>
  <si>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</si>
  <si>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</si>
  <si>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</si>
  <si>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</si>
  <si>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</si>
  <si>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</si>
  <si>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</si>
  <si>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</si>
  <si>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</si>
  <si>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</si>
  <si>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</si>
  <si>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</si>
  <si>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</si>
  <si>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</si>
  <si>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</si>
  <si>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</si>
  <si>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</si>
  <si>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</si>
  <si>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</si>
  <si>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</si>
  <si>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</si>
  <si>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</si>
  <si>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</si>
  <si>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</si>
  <si>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</si>
  <si>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</si>
  <si>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</si>
  <si>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</si>
  <si>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</si>
  <si>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</si>
  <si>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</si>
  <si>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</si>
  <si>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</si>
  <si>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</si>
  <si>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</si>
  <si>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</si>
  <si>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</si>
  <si>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</si>
  <si>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</si>
  <si>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</si>
  <si>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</si>
  <si>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</si>
  <si>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</si>
  <si>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</si>
  <si>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</si>
  <si>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</si>
  <si>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</si>
  <si>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</si>
  <si>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</si>
  <si>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</si>
  <si>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</si>
  <si>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</si>
  <si>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</si>
  <si>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</si>
  <si>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</si>
  <si>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</si>
  <si>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</si>
  <si>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</si>
  <si>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</si>
  <si>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</si>
  <si>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</si>
  <si>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</si>
  <si>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</si>
  <si>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</si>
  <si>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</si>
  <si>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</si>
  <si>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</si>
  <si>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</si>
  <si>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</si>
  <si>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</si>
  <si>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</si>
  <si>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</si>
  <si>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</si>
  <si>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</si>
  <si>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</si>
  <si>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</si>
  <si>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</si>
  <si>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</si>
  <si>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</si>
  <si>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</si>
  <si>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</si>
  <si>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</si>
  <si>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</si>
  <si>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</si>
  <si>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</si>
  <si>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</si>
  <si>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</si>
  <si>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</si>
  <si>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</si>
  <si>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</si>
  <si>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</si>
  <si>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</si>
  <si>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</si>
  <si>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</si>
  <si>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</si>
  <si>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</si>
  <si>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</si>
  <si>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</si>
  <si>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</si>
  <si>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</si>
  <si>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</si>
  <si>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</si>
  <si>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</si>
  <si>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</si>
  <si>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</si>
  <si>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</si>
  <si>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</si>
  <si>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</si>
  <si>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</si>
  <si>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</si>
  <si>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</si>
  <si>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</si>
  <si>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</si>
  <si>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</si>
  <si>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</si>
  <si>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</si>
  <si>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</si>
  <si>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</si>
  <si>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</si>
  <si>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</si>
  <si>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</si>
  <si>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</si>
  <si>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</si>
  <si>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</si>
  <si>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</si>
  <si>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</si>
  <si>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</si>
  <si>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</si>
  <si>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</si>
  <si>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</si>
  <si>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</si>
  <si>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</si>
  <si>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</si>
  <si>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</si>
  <si>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</si>
  <si>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</si>
  <si>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</si>
  <si>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</si>
  <si>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</si>
  <si>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</si>
  <si>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</si>
  <si>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</si>
  <si>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</si>
  <si>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</si>
  <si>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</si>
  <si>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</si>
  <si>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</si>
  <si>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</si>
  <si>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</si>
  <si>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</si>
  <si>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</si>
  <si>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</si>
  <si>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</si>
  <si>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</si>
  <si>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</si>
  <si>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</si>
  <si>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</si>
  <si>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</si>
  <si>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</si>
  <si>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</si>
  <si>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</si>
  <si>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</si>
  <si>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</si>
  <si>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</si>
  <si>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</si>
  <si>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</si>
  <si>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</si>
  <si>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</si>
  <si>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</si>
  <si>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</si>
  <si>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</si>
  <si>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</si>
  <si>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</si>
  <si>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</si>
  <si>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</si>
  <si>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</si>
  <si>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</si>
  <si>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</si>
  <si>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</si>
  <si>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</si>
  <si>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</si>
  <si>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</si>
  <si>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</si>
  <si>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</si>
  <si>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</si>
  <si>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</si>
  <si>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</si>
  <si>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</si>
  <si>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</si>
  <si>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</si>
  <si>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</si>
  <si>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</si>
  <si>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</si>
  <si>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</si>
  <si>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</si>
  <si>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</si>
  <si>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</si>
  <si>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</si>
  <si>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</si>
  <si>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</si>
  <si>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</si>
  <si>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</si>
  <si>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</si>
  <si>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</si>
  <si>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</si>
  <si>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</si>
  <si>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</si>
  <si>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</si>
  <si>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</si>
  <si>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</si>
  <si>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</si>
  <si>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</si>
  <si>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</si>
  <si>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</si>
  <si>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</si>
  <si>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</si>
  <si>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</si>
  <si>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</si>
  <si>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</si>
  <si>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</si>
  <si>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</si>
  <si>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</si>
  <si>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</si>
  <si>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</si>
  <si>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</si>
  <si>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</si>
  <si>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</si>
  <si>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</si>
  <si>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</si>
  <si>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</si>
  <si>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</si>
  <si>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</si>
  <si>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</si>
  <si>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</si>
  <si>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</si>
  <si>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</si>
  <si>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</si>
  <si>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</si>
  <si>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</si>
  <si>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</si>
  <si>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</si>
  <si>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</si>
  <si>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</si>
  <si>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</si>
  <si>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</si>
  <si>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</si>
  <si>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</si>
  <si>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</si>
  <si>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</si>
  <si>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</si>
  <si>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</si>
  <si>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</si>
  <si>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</si>
  <si>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</si>
  <si>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</si>
  <si>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</si>
  <si>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</si>
  <si>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</si>
  <si>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</si>
  <si>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</si>
  <si>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</si>
  <si>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</si>
  <si>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</si>
  <si>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</si>
  <si>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</si>
  <si>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</si>
  <si>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</si>
  <si>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</si>
  <si>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</si>
  <si>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</si>
  <si>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</si>
  <si>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</si>
  <si>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</si>
  <si>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</si>
  <si>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</si>
  <si>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</si>
  <si>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</si>
  <si>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</si>
  <si>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</si>
  <si>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</si>
  <si>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</si>
  <si>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</si>
  <si>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</si>
  <si>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</si>
  <si>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</si>
  <si>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</si>
  <si>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</si>
  <si>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</si>
  <si>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</si>
  <si>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</si>
  <si>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</si>
  <si>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</si>
  <si>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</si>
  <si>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</si>
  <si>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</si>
  <si>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</si>
  <si>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</si>
  <si>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</si>
  <si>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</si>
  <si>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</si>
  <si>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</si>
  <si>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</si>
  <si>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</si>
  <si>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</si>
  <si>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</si>
  <si>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</si>
  <si>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</si>
  <si>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</si>
  <si>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</si>
  <si>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</si>
  <si>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</si>
  <si>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</si>
  <si>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</si>
  <si>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</si>
  <si>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</si>
  <si>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</si>
  <si>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</si>
  <si>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</si>
  <si>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</si>
  <si>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</si>
  <si>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</si>
  <si>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</si>
  <si>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</si>
  <si>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</si>
  <si>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</si>
  <si>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</si>
  <si>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</si>
  <si>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</si>
  <si>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</si>
  <si>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</si>
  <si>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</si>
  <si>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</si>
  <si>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</si>
  <si>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</si>
  <si>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</si>
  <si>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</si>
  <si>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</si>
  <si>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</si>
  <si>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</si>
  <si>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</si>
  <si>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</si>
  <si>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</si>
  <si>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</si>
  <si>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</si>
  <si>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</si>
  <si>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</si>
  <si>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</si>
  <si>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</si>
  <si>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</si>
  <si>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</si>
  <si>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</si>
  <si>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</si>
  <si>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</si>
  <si>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</si>
  <si>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</si>
  <si>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</si>
  <si>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</si>
  <si>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</si>
  <si>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</si>
  <si>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</si>
  <si>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</si>
  <si>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</si>
  <si>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</si>
  <si>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</si>
  <si>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</si>
  <si>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</si>
  <si>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</si>
  <si>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</si>
  <si>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</si>
  <si>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</si>
  <si>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</si>
  <si>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</si>
  <si>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</si>
  <si>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</si>
  <si>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</si>
  <si>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</si>
  <si>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</si>
  <si>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</si>
  <si>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</si>
  <si>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</si>
  <si>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</si>
  <si>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</si>
  <si>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</si>
  <si>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</si>
  <si>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</si>
  <si>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</si>
  <si>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</si>
  <si>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</si>
  <si>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</si>
  <si>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</si>
  <si>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</si>
  <si>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</si>
  <si>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</si>
  <si>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</si>
  <si>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</si>
  <si>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</si>
  <si>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</si>
  <si>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</si>
  <si>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</si>
  <si>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</si>
  <si>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</si>
  <si>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</si>
  <si>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</si>
  <si>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</si>
  <si>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</si>
  <si>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</si>
  <si>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</si>
  <si>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</si>
  <si>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</si>
  <si>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</si>
  <si>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</si>
  <si>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</si>
  <si>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</si>
  <si>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</si>
  <si>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</si>
  <si>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</si>
  <si>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</si>
  <si>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</si>
  <si>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</si>
  <si>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</si>
  <si>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</si>
  <si>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</si>
  <si>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</si>
  <si>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</si>
  <si>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</si>
  <si>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</si>
  <si>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</si>
  <si>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</si>
  <si>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</si>
  <si>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</si>
  <si>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</si>
  <si>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</si>
  <si>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</si>
  <si>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</si>
  <si>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</si>
  <si>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</si>
  <si>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</si>
  <si>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</si>
  <si>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</si>
  <si>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</si>
  <si>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</si>
  <si>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</si>
  <si>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</si>
  <si>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</si>
  <si>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</si>
  <si>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</si>
  <si>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</si>
  <si>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</si>
  <si>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</si>
  <si>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</si>
  <si>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</si>
  <si>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</si>
  <si>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</si>
  <si>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</si>
  <si>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</si>
  <si>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</si>
  <si>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</si>
  <si>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</si>
  <si>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</si>
  <si>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</si>
  <si>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</si>
  <si>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</si>
  <si>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</si>
  <si>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</si>
  <si>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</si>
  <si>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</si>
  <si>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</si>
  <si>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</si>
  <si>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</si>
  <si>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</si>
  <si>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</si>
  <si>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</si>
  <si>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</si>
  <si>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</si>
  <si>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</si>
  <si>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</si>
  <si>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</si>
  <si>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</si>
  <si>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</si>
  <si>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</si>
  <si>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</si>
  <si>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</si>
  <si>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</si>
  <si>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</si>
  <si>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</si>
  <si>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</si>
  <si>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</si>
  <si>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</si>
  <si>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</si>
  <si>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</si>
  <si>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</si>
  <si>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</si>
  <si>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</si>
  <si>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</si>
  <si>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</si>
  <si>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</si>
  <si>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</si>
  <si>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</si>
  <si>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</si>
  <si>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</si>
  <si>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</si>
  <si>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</si>
  <si>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</si>
  <si>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</si>
  <si>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</si>
  <si>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</si>
  <si>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</si>
  <si>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</si>
  <si>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</si>
  <si>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</si>
  <si>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</si>
  <si>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</si>
  <si>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</si>
  <si>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</si>
  <si>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</si>
  <si>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</si>
  <si>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</si>
  <si>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</si>
  <si>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</si>
  <si>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</si>
  <si>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</si>
  <si>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</si>
  <si>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</si>
  <si>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</si>
  <si>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</si>
  <si>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</si>
  <si>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</si>
  <si>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</si>
  <si>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</si>
  <si>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</si>
  <si>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</si>
  <si>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</si>
  <si>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</si>
  <si>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</si>
  <si>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</si>
  <si>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</si>
  <si>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</si>
  <si>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</si>
  <si>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</si>
  <si>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</si>
  <si>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</si>
  <si>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</si>
  <si>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</si>
  <si>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</si>
  <si>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</si>
  <si>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</si>
  <si>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</si>
  <si>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</si>
  <si>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</si>
  <si>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</si>
  <si>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</si>
  <si>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</si>
  <si>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</si>
  <si>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</si>
  <si>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</si>
  <si>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</si>
  <si>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</si>
  <si>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</si>
  <si>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</si>
  <si>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</si>
  <si>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</si>
  <si>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</si>
  <si>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</si>
  <si>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</si>
  <si>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</si>
  <si>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</si>
  <si>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</si>
  <si>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</si>
  <si>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</si>
  <si>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</si>
  <si>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</si>
  <si>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</si>
  <si>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</si>
  <si>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</si>
  <si>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</si>
  <si>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</si>
  <si>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</si>
  <si>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</si>
  <si>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</si>
  <si>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</si>
  <si>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</si>
  <si>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</si>
  <si>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</si>
  <si>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</si>
  <si>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</si>
  <si>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</si>
  <si>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</si>
  <si>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</si>
  <si>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</si>
  <si>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</si>
  <si>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</si>
  <si>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</si>
  <si>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</si>
  <si>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</si>
  <si>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</si>
  <si>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</si>
  <si>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</si>
  <si>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</si>
  <si>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</si>
  <si>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</si>
  <si>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</si>
  <si>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</si>
  <si>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</si>
  <si>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</si>
  <si>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</si>
  <si>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</si>
  <si>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</si>
  <si>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</si>
  <si>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</si>
  <si>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</si>
  <si>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</si>
  <si>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</si>
  <si>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</si>
  <si>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</si>
  <si>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</si>
  <si>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</si>
  <si>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</si>
  <si>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</si>
  <si>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</si>
  <si>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</si>
  <si>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</si>
  <si>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</si>
  <si>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</si>
  <si>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</si>
  <si>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</si>
  <si>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</si>
  <si>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</si>
  <si>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</si>
  <si>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</si>
  <si>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</si>
  <si>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</si>
  <si>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</si>
  <si>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</si>
  <si>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</si>
  <si>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</si>
  <si>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</si>
  <si>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</si>
  <si>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</si>
  <si>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</si>
  <si>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</si>
  <si>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</si>
  <si>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</si>
  <si>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</si>
  <si>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</si>
  <si>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</si>
  <si>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</si>
  <si>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</si>
  <si>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</si>
  <si>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</si>
  <si>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</si>
  <si>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</si>
  <si>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</si>
  <si>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</si>
  <si>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</si>
  <si>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</si>
  <si>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</si>
  <si>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</si>
  <si>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</si>
  <si>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</si>
  <si>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</si>
  <si>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</si>
  <si>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</si>
  <si>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</si>
  <si>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</si>
  <si>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</si>
  <si>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</si>
  <si>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</si>
  <si>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</si>
  <si>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</si>
  <si>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</si>
  <si>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</si>
  <si>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</si>
  <si>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</si>
  <si>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</si>
  <si>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</si>
  <si>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</si>
  <si>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</si>
  <si>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</si>
  <si>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</si>
  <si>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</si>
  <si>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</si>
  <si>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</si>
  <si>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</si>
  <si>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</si>
  <si>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</si>
  <si>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</si>
  <si>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</si>
  <si>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</si>
  <si>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</si>
  <si>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</si>
  <si>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</si>
  <si>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</si>
  <si>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</si>
  <si>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</si>
  <si>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</si>
  <si>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</si>
  <si>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</si>
  <si>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</si>
  <si>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</si>
  <si>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</si>
  <si>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</si>
  <si>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</si>
  <si>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</si>
  <si>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</si>
  <si>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</si>
  <si>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</si>
  <si>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</si>
  <si>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</si>
  <si>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</si>
  <si>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</si>
  <si>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</si>
  <si>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</si>
  <si>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</si>
  <si>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</si>
  <si>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</si>
  <si>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</si>
  <si>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</si>
  <si>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</si>
  <si>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</si>
  <si>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</si>
  <si>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</si>
  <si>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</si>
  <si>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</si>
  <si>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</si>
  <si>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</si>
  <si>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</si>
  <si>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</si>
  <si>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</si>
  <si>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</si>
  <si>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</si>
  <si>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</si>
  <si>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</si>
  <si>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</si>
  <si>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</si>
  <si>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</si>
  <si>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</si>
  <si>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</si>
  <si>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</si>
  <si>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</si>
  <si>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</si>
  <si>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</si>
  <si>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</si>
  <si>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</si>
  <si>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</si>
  <si>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</si>
  <si>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</si>
  <si>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</si>
  <si>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</si>
  <si>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</si>
  <si>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</si>
  <si>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</si>
  <si>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</si>
  <si>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</si>
  <si>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</si>
  <si>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</si>
  <si>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</si>
  <si>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</si>
  <si>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</si>
  <si>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</si>
  <si>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</si>
  <si>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</si>
  <si>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</si>
  <si>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</si>
  <si>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</si>
  <si>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</si>
  <si>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</si>
  <si>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</si>
  <si>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</si>
  <si>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</si>
  <si>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</si>
  <si>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</si>
  <si>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</si>
  <si>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</si>
  <si>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</si>
  <si>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</si>
  <si>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</si>
  <si>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</si>
  <si>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</si>
  <si>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</si>
  <si>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</si>
  <si>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</si>
  <si>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</si>
  <si>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</si>
  <si>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</si>
  <si>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</si>
  <si>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</si>
  <si>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</si>
  <si>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</si>
  <si>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</si>
  <si>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</si>
  <si>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</si>
  <si>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</si>
  <si>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</si>
  <si>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</si>
  <si>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</si>
  <si>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</si>
  <si>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</si>
  <si>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</si>
  <si>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</si>
  <si>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</si>
  <si>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</si>
  <si>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</si>
  <si>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</si>
  <si>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</si>
  <si>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</si>
  <si>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</si>
  <si>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</si>
  <si>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</si>
  <si>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</si>
  <si>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</si>
  <si>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</si>
  <si>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</si>
  <si>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</si>
  <si>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</si>
  <si>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</si>
  <si>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</si>
  <si>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</si>
  <si>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</si>
  <si>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</si>
  <si>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</si>
  <si>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</si>
  <si>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</si>
  <si>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</si>
  <si>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</si>
  <si>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</si>
  <si>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</si>
  <si>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</si>
  <si>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</si>
  <si>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</si>
  <si>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</si>
  <si>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</si>
  <si>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</si>
  <si>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</si>
  <si>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</si>
  <si>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</si>
  <si>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</si>
  <si>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</si>
  <si>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</si>
  <si>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</si>
  <si>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</si>
  <si>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</si>
  <si>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</si>
  <si>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</si>
  <si>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</si>
  <si>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</si>
  <si>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</si>
  <si>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</si>
  <si>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</si>
  <si>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</si>
  <si>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</si>
  <si>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</si>
  <si>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</si>
  <si>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</si>
  <si>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</si>
  <si>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</si>
  <si>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</si>
  <si>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</si>
  <si>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</si>
  <si>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</si>
  <si>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</si>
  <si>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</si>
  <si>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</si>
  <si>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</si>
  <si>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</si>
  <si>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</si>
  <si>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</si>
  <si>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</si>
  <si>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</si>
  <si>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</si>
  <si>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</si>
  <si>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</si>
  <si>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</si>
  <si>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</si>
  <si>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</si>
  <si>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</si>
  <si>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</si>
  <si>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</si>
  <si>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</si>
  <si>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</si>
  <si>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</si>
  <si>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</si>
  <si>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</si>
  <si>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</si>
  <si>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</si>
  <si>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</si>
  <si>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</si>
  <si>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</si>
  <si>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</si>
  <si>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</si>
  <si>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</si>
  <si>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</si>
  <si>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</si>
  <si>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</si>
  <si>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</si>
  <si>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</si>
  <si>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</si>
  <si>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</si>
  <si>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</si>
  <si>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</si>
  <si>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</si>
  <si>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</si>
  <si>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</si>
  <si>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</si>
  <si>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</si>
  <si>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</si>
  <si>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</si>
  <si>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</si>
  <si>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</si>
  <si>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</si>
  <si>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</si>
  <si>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</si>
  <si>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</si>
  <si>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</si>
  <si>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</si>
  <si>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</si>
  <si>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</si>
  <si>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</si>
  <si>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</si>
  <si>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</si>
  <si>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</si>
  <si>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</si>
  <si>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</si>
  <si>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</si>
  <si>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</si>
  <si>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</si>
  <si>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</si>
  <si>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</si>
  <si>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</si>
  <si>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</si>
  <si>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</si>
  <si>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</si>
  <si>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</si>
  <si>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</si>
  <si>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</si>
  <si>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</si>
  <si>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</si>
  <si>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</si>
  <si>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</si>
  <si>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</si>
  <si>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</si>
  <si>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</si>
  <si>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</si>
  <si>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</si>
  <si>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</si>
  <si>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</si>
  <si>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</si>
  <si>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</si>
  <si>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</si>
  <si>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</si>
  <si>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</si>
  <si>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</si>
  <si>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</si>
  <si>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</si>
  <si>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</si>
  <si>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</si>
  <si>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</si>
  <si>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</si>
  <si>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</si>
  <si>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</si>
  <si>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</si>
  <si>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</si>
  <si>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</si>
  <si>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</si>
  <si>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</si>
  <si>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</si>
  <si>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</si>
  <si>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</si>
  <si>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</si>
  <si>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</si>
  <si>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</si>
  <si>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</si>
  <si>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</si>
  <si>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</si>
  <si>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</si>
  <si>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</si>
  <si>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</si>
  <si>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</si>
  <si>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</si>
  <si>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</si>
  <si>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</si>
  <si>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</si>
  <si>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</si>
  <si>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</si>
  <si>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</si>
  <si>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</si>
  <si>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</si>
  <si>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</si>
  <si>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</si>
  <si>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</si>
  <si>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</si>
  <si>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</si>
  <si>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</si>
  <si>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</si>
  <si>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</si>
  <si>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</si>
  <si>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</si>
  <si>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</si>
  <si>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</si>
  <si>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</si>
  <si>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</si>
  <si>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</si>
  <si>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</si>
  <si>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</si>
  <si>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</si>
  <si>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</si>
  <si>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</si>
  <si>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</si>
  <si>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</si>
  <si>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</si>
  <si>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</si>
  <si>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</si>
  <si>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</si>
  <si>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</si>
  <si>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</si>
  <si>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</si>
  <si>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</si>
  <si>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</si>
  <si>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</si>
  <si>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</si>
  <si>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</si>
  <si>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</si>
  <si>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</si>
  <si>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</si>
  <si>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</si>
  <si>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</si>
  <si>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</si>
  <si>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</si>
  <si>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</si>
  <si>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</si>
  <si>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</si>
  <si>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</si>
  <si>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</si>
  <si>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</si>
  <si>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</si>
  <si>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</si>
  <si>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</si>
  <si>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</si>
  <si>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</si>
  <si>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</si>
  <si>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</si>
  <si>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</si>
  <si>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</si>
  <si>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</si>
  <si>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</si>
  <si>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</si>
  <si>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</si>
  <si>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</si>
  <si>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</si>
  <si>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</si>
  <si>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</si>
  <si>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</si>
  <si>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</si>
  <si>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</si>
  <si>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</si>
  <si>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</si>
  <si>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</si>
  <si>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</si>
  <si>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</si>
  <si>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</si>
  <si>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</si>
  <si>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</si>
  <si>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</si>
  <si>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</si>
  <si>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</si>
  <si>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</si>
  <si>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</si>
  <si>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</si>
  <si>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</si>
  <si>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</si>
  <si>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</si>
  <si>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</si>
  <si>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</si>
  <si>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</si>
  <si>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</si>
  <si>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</si>
  <si>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</si>
  <si>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</si>
  <si>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</si>
  <si>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</si>
  <si>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</si>
  <si>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</si>
  <si>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</si>
  <si>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</si>
  <si>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</si>
  <si>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</si>
  <si>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</si>
  <si>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</si>
  <si>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</si>
  <si>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</si>
  <si>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</si>
  <si>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</si>
  <si>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</si>
  <si>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</si>
  <si>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</si>
  <si>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</si>
  <si>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</si>
  <si>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</si>
  <si>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</si>
  <si>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</si>
  <si>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</si>
  <si>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</si>
  <si>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</si>
  <si>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</si>
  <si>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</si>
  <si>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</si>
  <si>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</si>
  <si>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</si>
  <si>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</si>
  <si>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</si>
  <si>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</si>
  <si>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</si>
  <si>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</si>
  <si>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</si>
  <si>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</si>
  <si>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</si>
  <si>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</si>
  <si>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</si>
  <si>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</si>
  <si>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</si>
  <si>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</si>
  <si>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</si>
  <si>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</si>
  <si>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</si>
  <si>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</si>
  <si>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</si>
  <si>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</si>
  <si>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</si>
  <si>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</si>
  <si>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</si>
  <si>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</si>
  <si>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</si>
  <si>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</si>
  <si>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</si>
  <si>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</si>
  <si>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</si>
  <si>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</si>
  <si>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</si>
  <si>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</si>
  <si>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</si>
  <si>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</si>
  <si>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</si>
  <si>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</si>
  <si>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</si>
  <si>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</si>
  <si>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</si>
  <si>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</si>
  <si>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</si>
  <si>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</si>
  <si>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</si>
  <si>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</si>
  <si>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</si>
  <si>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</si>
  <si>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</si>
  <si>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</si>
  <si>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</si>
  <si>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</si>
  <si>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</si>
  <si>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</si>
  <si>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</si>
  <si>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</si>
  <si>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</si>
  <si>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</si>
  <si>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</si>
  <si>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</si>
  <si>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</si>
  <si>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</si>
  <si>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</si>
  <si>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</si>
  <si>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</si>
  <si>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</si>
  <si>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</si>
  <si>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</si>
  <si>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</si>
  <si>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</si>
  <si>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</si>
  <si>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</si>
  <si>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</si>
  <si>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</si>
  <si>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</si>
  <si>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</si>
  <si>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</si>
  <si>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</si>
  <si>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</si>
  <si>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</si>
  <si>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</si>
  <si>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</si>
  <si>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</si>
  <si>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</si>
  <si>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</si>
  <si>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</si>
  <si>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</si>
  <si>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</si>
  <si>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</si>
  <si>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</si>
  <si>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</si>
  <si>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</si>
  <si>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</si>
  <si>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</si>
  <si>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</si>
  <si>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</si>
  <si>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</si>
  <si>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</si>
  <si>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</si>
  <si>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</si>
  <si>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</si>
  <si>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</si>
  <si>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</si>
  <si>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</si>
  <si>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</si>
  <si>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</si>
  <si>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</si>
  <si>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</si>
  <si>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</si>
  <si>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</si>
  <si>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</si>
  <si>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</si>
  <si>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</si>
  <si>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</si>
  <si>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</si>
  <si>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</si>
  <si>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</si>
  <si>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</si>
  <si>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</si>
  <si>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</si>
  <si>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</si>
  <si>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</si>
  <si>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</si>
  <si>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</si>
  <si>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</si>
  <si>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</si>
  <si>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</si>
  <si>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</si>
  <si>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</si>
  <si>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</si>
  <si>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</si>
  <si>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</si>
  <si>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</si>
  <si>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</si>
  <si>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</si>
  <si>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</si>
  <si>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</si>
  <si>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</si>
  <si>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</si>
  <si>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</si>
  <si>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</si>
  <si>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</si>
  <si>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</si>
  <si>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</si>
  <si>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</si>
  <si>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</si>
  <si>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</si>
  <si>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</si>
  <si>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</si>
  <si>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</si>
  <si>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</si>
  <si>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</si>
  <si>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</si>
  <si>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</si>
  <si>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</si>
  <si>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</si>
  <si>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</si>
  <si>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</si>
  <si>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</si>
  <si>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</si>
  <si>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</si>
  <si>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</si>
  <si>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</si>
  <si>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</si>
  <si>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</si>
  <si>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</si>
  <si>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</si>
  <si>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</si>
  <si>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</si>
  <si>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</si>
  <si>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</si>
  <si>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</si>
  <si>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</si>
  <si>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</si>
  <si>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</si>
  <si>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</si>
  <si>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</si>
  <si>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</si>
  <si>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</si>
  <si>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</si>
  <si>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</si>
  <si>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</si>
  <si>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</si>
  <si>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</si>
  <si>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</si>
  <si>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</si>
  <si>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</si>
  <si>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</si>
  <si>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</si>
  <si>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</si>
  <si>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</si>
  <si>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</si>
  <si>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</si>
  <si>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</si>
  <si>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</si>
  <si>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</si>
  <si>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</si>
  <si>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</si>
  <si>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</si>
  <si>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</si>
  <si>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</si>
  <si>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</si>
  <si>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</si>
  <si>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</si>
  <si>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</si>
  <si>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</si>
  <si>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</si>
  <si>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</si>
  <si>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</si>
  <si>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</si>
  <si>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</si>
  <si>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</si>
  <si>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</si>
  <si>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</si>
  <si>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</si>
  <si>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</si>
  <si>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</si>
  <si>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</si>
  <si>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</si>
  <si>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</si>
  <si>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</si>
  <si>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</si>
  <si>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</si>
  <si>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</si>
  <si>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</si>
  <si>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</si>
  <si>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</si>
  <si>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</si>
  <si>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</si>
  <si>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</si>
  <si>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</si>
  <si>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</si>
  <si>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</si>
  <si>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</si>
  <si>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</si>
  <si>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</si>
  <si>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</si>
  <si>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</si>
  <si>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</si>
  <si>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</si>
  <si>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</si>
  <si>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</si>
  <si>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</si>
  <si>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</si>
  <si>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</si>
  <si>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</si>
  <si>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</si>
  <si>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</si>
  <si>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</si>
  <si>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</si>
  <si>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</si>
  <si>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</si>
  <si>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</si>
  <si>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</si>
  <si>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</si>
  <si>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</si>
  <si>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</si>
  <si>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</si>
  <si>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</si>
  <si>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</si>
  <si>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</si>
  <si>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</si>
  <si>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</si>
  <si>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</si>
  <si>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</si>
  <si>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</si>
  <si>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</si>
  <si>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</si>
  <si>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</si>
  <si>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</si>
  <si>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</si>
  <si>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</si>
  <si>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</si>
  <si>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</si>
  <si>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</si>
  <si>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</si>
  <si>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</si>
  <si>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</si>
  <si>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</si>
  <si>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</si>
  <si>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</si>
  <si>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</si>
  <si>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</si>
  <si>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</si>
  <si>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</si>
  <si>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</si>
  <si>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</si>
  <si>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</si>
  <si>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</si>
  <si>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</si>
  <si>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</si>
  <si>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</si>
  <si>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</si>
  <si>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</si>
  <si>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</si>
  <si>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</si>
  <si>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</si>
  <si>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</si>
  <si>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</si>
  <si>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</si>
  <si>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</si>
  <si>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</si>
  <si>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</si>
  <si>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</si>
  <si>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</si>
  <si>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</si>
  <si>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</si>
  <si>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</si>
  <si>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</si>
  <si>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</si>
  <si>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</si>
  <si>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</si>
  <si>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</si>
  <si>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</si>
  <si>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</si>
  <si>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</si>
  <si>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</si>
  <si>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</si>
  <si>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</si>
  <si>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</si>
  <si>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</si>
  <si>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</si>
  <si>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</si>
  <si>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</si>
  <si>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</si>
  <si>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</si>
  <si>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</si>
  <si>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</si>
  <si>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</si>
  <si>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</si>
  <si>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</si>
  <si>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</si>
  <si>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</si>
  <si>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</si>
  <si>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</si>
  <si>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</si>
  <si>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</si>
  <si>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</si>
  <si>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</si>
  <si>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</si>
  <si>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</si>
  <si>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</si>
  <si>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</si>
  <si>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</si>
  <si>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</si>
  <si>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</si>
  <si>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</si>
  <si>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</si>
  <si>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</si>
  <si>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</si>
  <si>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</si>
  <si>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</si>
  <si>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</si>
  <si>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</si>
  <si>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</si>
  <si>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</si>
  <si>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</si>
  <si>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</si>
  <si>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</si>
  <si>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</si>
  <si>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</si>
  <si>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</si>
  <si>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</si>
  <si>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</si>
  <si>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</si>
  <si>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</si>
  <si>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</si>
  <si>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</si>
  <si>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</si>
  <si>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</si>
  <si>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</si>
  <si>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</si>
  <si>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</si>
  <si>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</si>
  <si>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</si>
  <si>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</si>
  <si>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</si>
  <si>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</si>
  <si>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</si>
  <si>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</si>
  <si>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</si>
  <si>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</si>
  <si>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</si>
  <si>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</si>
  <si>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</si>
  <si>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</si>
  <si>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</si>
  <si>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</si>
  <si>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</si>
  <si>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</si>
  <si>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</si>
  <si>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</si>
  <si>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</si>
  <si>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</si>
  <si>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</si>
  <si>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</si>
  <si>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</si>
  <si>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</si>
  <si>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</si>
  <si>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</si>
  <si>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</si>
  <si>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</si>
  <si>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</si>
  <si>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</si>
  <si>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</si>
  <si>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</si>
  <si>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</si>
  <si>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</si>
  <si>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</si>
  <si>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</si>
  <si>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</si>
  <si>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</si>
  <si>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</si>
  <si>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</si>
  <si>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</si>
  <si>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</si>
  <si>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</si>
  <si>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</si>
  <si>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</si>
  <si>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</si>
  <si>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</si>
  <si>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</si>
  <si>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</si>
  <si>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</si>
  <si>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</si>
  <si>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</si>
  <si>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</si>
  <si>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</si>
  <si>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</si>
  <si>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</si>
  <si>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</si>
  <si>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</si>
  <si>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</si>
  <si>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</si>
  <si>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</si>
  <si>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</si>
  <si>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</si>
  <si>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</si>
  <si>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</si>
  <si>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</si>
  <si>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</si>
  <si>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</si>
  <si>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</si>
  <si>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</si>
  <si>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</si>
  <si>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</si>
  <si>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</si>
  <si>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</si>
  <si>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</si>
  <si>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</si>
  <si>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</si>
  <si>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</si>
  <si>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</si>
  <si>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</si>
  <si>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</si>
  <si>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</si>
  <si>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</si>
  <si>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</si>
  <si>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</si>
  <si>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</si>
  <si>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</si>
  <si>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</si>
  <si>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</si>
  <si>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</si>
  <si>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</si>
  <si>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</si>
  <si>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</si>
  <si>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</si>
  <si>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</si>
  <si>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</si>
  <si>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</si>
  <si>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</si>
  <si>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</si>
  <si>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</si>
  <si>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</si>
  <si>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</si>
  <si>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</si>
  <si>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</si>
  <si>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</si>
  <si>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</si>
  <si>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</si>
  <si>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</si>
  <si>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</si>
  <si>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</si>
  <si>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</si>
  <si>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</si>
  <si>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</si>
  <si>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</si>
  <si>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</si>
  <si>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</si>
  <si>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</si>
  <si>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</si>
  <si>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</si>
  <si>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</si>
  <si>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</si>
  <si>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</si>
  <si>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</si>
  <si>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</si>
  <si>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</si>
  <si>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</si>
  <si>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</si>
  <si>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</si>
  <si>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</si>
  <si>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</si>
  <si>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</si>
  <si>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</si>
  <si>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</si>
  <si>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</si>
  <si>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</si>
  <si>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</si>
  <si>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</si>
  <si>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</si>
  <si>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</si>
  <si>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</si>
  <si>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</si>
  <si>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</si>
  <si>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</si>
  <si>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</si>
  <si>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</si>
  <si>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</si>
  <si>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</si>
  <si>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</si>
  <si>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</si>
  <si>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</si>
  <si>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</si>
  <si>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</si>
  <si>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</si>
  <si>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</si>
  <si>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</si>
  <si>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</si>
  <si>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</si>
  <si>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</si>
  <si>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</si>
  <si>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</si>
  <si>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</si>
  <si>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</si>
  <si>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</si>
  <si>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</si>
  <si>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</si>
  <si>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</si>
  <si>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</si>
  <si>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</si>
  <si>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</si>
  <si>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</si>
  <si>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</si>
  <si>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</si>
  <si>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</si>
  <si>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</si>
  <si>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</si>
  <si>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</si>
  <si>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</si>
  <si>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</si>
  <si>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</si>
  <si>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</si>
  <si>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</si>
  <si>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</si>
  <si>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</si>
  <si>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</si>
  <si>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</si>
  <si>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</si>
  <si>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</si>
  <si>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</si>
  <si>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</si>
  <si>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</si>
  <si>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</si>
  <si>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</si>
  <si>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</si>
  <si>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</si>
  <si>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</si>
  <si>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</si>
  <si>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</si>
  <si>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</si>
  <si>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</si>
  <si>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</si>
  <si>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</si>
  <si>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</si>
  <si>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</si>
  <si>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</si>
  <si>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</si>
  <si>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</si>
  <si>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</si>
  <si>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</si>
  <si>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</si>
  <si>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</si>
  <si>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</si>
  <si>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</si>
  <si>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</si>
  <si>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</si>
  <si>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</si>
  <si>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</si>
  <si>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</si>
  <si>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</si>
  <si>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</si>
  <si>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</si>
  <si>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</si>
  <si>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</si>
  <si>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</si>
  <si>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</si>
  <si>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</si>
  <si>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</si>
  <si>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</si>
  <si>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</si>
  <si>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</si>
  <si>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</si>
  <si>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</si>
  <si>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</si>
  <si>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</si>
  <si>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</si>
  <si>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</si>
  <si>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</si>
  <si>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</si>
  <si>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</si>
  <si>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</si>
  <si>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</si>
  <si>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</si>
  <si>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</si>
  <si>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</si>
  <si>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</si>
  <si>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</si>
  <si>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</si>
  <si>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</si>
  <si>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</si>
  <si>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</si>
  <si>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</si>
  <si>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</si>
  <si>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</si>
  <si>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</si>
  <si>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</si>
  <si>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</si>
  <si>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</si>
  <si>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</si>
  <si>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</si>
  <si>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</si>
  <si>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</si>
  <si>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</si>
  <si>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</si>
  <si>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</si>
  <si>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</si>
  <si>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</si>
  <si>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</si>
  <si>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</si>
  <si>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</si>
  <si>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</si>
  <si>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</si>
  <si>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</si>
  <si>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</si>
  <si>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</si>
  <si>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</si>
  <si>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</si>
  <si>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</si>
  <si>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</si>
  <si>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</si>
  <si>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</si>
  <si>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</si>
  <si>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</si>
  <si>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</si>
  <si>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</si>
  <si>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</si>
  <si>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</si>
  <si>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</si>
  <si>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</si>
  <si>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</si>
  <si>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</si>
  <si>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</si>
  <si>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</si>
  <si>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</si>
  <si>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</si>
  <si>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</si>
  <si>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</si>
  <si>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</si>
  <si>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</si>
  <si>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</si>
  <si>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</si>
  <si>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</si>
  <si>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</si>
  <si>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</si>
  <si>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</si>
  <si>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</si>
  <si>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</si>
  <si>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</si>
  <si>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</si>
  <si>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</si>
  <si>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</si>
  <si>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</si>
  <si>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</si>
  <si>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</si>
  <si>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</si>
  <si>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</si>
  <si>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</si>
  <si>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</si>
  <si>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</si>
  <si>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</si>
  <si>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</si>
  <si>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</si>
  <si>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</si>
  <si>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</si>
  <si>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</si>
  <si>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</si>
  <si>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</si>
  <si>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</si>
  <si>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</si>
  <si>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</si>
  <si>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</si>
  <si>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</si>
  <si>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</si>
  <si>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</si>
  <si>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</si>
  <si>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</si>
  <si>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</si>
  <si>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</si>
  <si>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</si>
  <si>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</si>
  <si>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</si>
  <si>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</si>
  <si>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</si>
  <si>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</si>
  <si>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</si>
  <si>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</si>
  <si>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</si>
  <si>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</si>
  <si>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</si>
  <si>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</si>
  <si>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</si>
  <si>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</si>
  <si>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</si>
  <si>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</si>
  <si>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</si>
  <si>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</si>
  <si>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</si>
  <si>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</si>
  <si>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</si>
  <si>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</si>
  <si>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</si>
  <si>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</si>
  <si>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</si>
  <si>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</si>
  <si>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</si>
  <si>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</si>
  <si>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</si>
  <si>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</si>
  <si>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</si>
  <si>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</si>
  <si>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</si>
  <si>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</si>
  <si>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</si>
  <si>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</si>
  <si>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</si>
  <si>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</si>
  <si>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</si>
  <si>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</si>
  <si>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</si>
  <si>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</si>
  <si>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</si>
  <si>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</si>
  <si>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</si>
  <si>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</si>
  <si>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</si>
  <si>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</si>
  <si>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</si>
  <si>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</si>
  <si>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</si>
  <si>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</si>
  <si>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</si>
  <si>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</si>
  <si>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</si>
  <si>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</si>
  <si>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</si>
  <si>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</si>
  <si>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</si>
  <si>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</si>
  <si>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</si>
  <si>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</si>
  <si>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</si>
  <si>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</si>
  <si>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</si>
  <si>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</si>
  <si>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</si>
  <si>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</si>
  <si>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</si>
  <si>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</si>
  <si>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</si>
  <si>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</si>
  <si>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</si>
  <si>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</si>
  <si>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</si>
  <si>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</si>
  <si>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</si>
  <si>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</si>
  <si>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</si>
  <si>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</si>
  <si>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</si>
  <si>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</si>
  <si>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</si>
  <si>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</si>
  <si>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</si>
  <si>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</si>
  <si>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</si>
  <si>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</si>
  <si>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</si>
  <si>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</si>
  <si>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</si>
  <si>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</si>
  <si>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</si>
  <si>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</si>
  <si>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</si>
  <si>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</si>
  <si>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</si>
  <si>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</si>
  <si>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</si>
  <si>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</si>
  <si>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</si>
  <si>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</si>
  <si>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</si>
  <si>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</si>
  <si>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</si>
  <si>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</si>
  <si>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</si>
  <si>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</si>
  <si>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</si>
  <si>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</si>
  <si>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</si>
  <si>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</si>
  <si>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</si>
  <si>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</si>
  <si>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</si>
  <si>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</si>
  <si>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</si>
  <si>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</si>
  <si>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</si>
  <si>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</si>
  <si>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</si>
  <si>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</si>
  <si>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</si>
  <si>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</si>
  <si>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</si>
  <si>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</si>
  <si>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</si>
  <si>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</si>
  <si>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</si>
  <si>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</si>
  <si>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</si>
  <si>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</si>
  <si>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</si>
  <si>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</si>
  <si>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</si>
  <si>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</si>
  <si>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</si>
  <si>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</si>
  <si>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</si>
  <si>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</si>
  <si>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</si>
  <si>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</si>
  <si>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</si>
  <si>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</si>
  <si>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</si>
  <si>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</si>
  <si>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</si>
  <si>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</si>
  <si>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</si>
  <si>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</si>
  <si>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</si>
  <si>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</si>
  <si>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</si>
  <si>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</si>
  <si>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</si>
  <si>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</si>
  <si>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</si>
  <si>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</si>
  <si>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</si>
  <si>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</si>
  <si>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</si>
  <si>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</si>
  <si>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</si>
  <si>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</si>
  <si>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</si>
  <si>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</si>
  <si>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</si>
  <si>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</si>
  <si>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</si>
  <si>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</si>
  <si>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</si>
  <si>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</si>
  <si>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</si>
  <si>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</si>
  <si>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</si>
  <si>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</si>
  <si>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</si>
  <si>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</si>
  <si>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</si>
  <si>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</si>
  <si>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</si>
  <si>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</si>
  <si>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</si>
  <si>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</si>
  <si>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</si>
  <si>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</si>
  <si>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</si>
  <si>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</si>
  <si>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</si>
  <si>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</si>
  <si>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</si>
  <si>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</si>
  <si>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</si>
  <si>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</si>
  <si>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</si>
  <si>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</si>
  <si>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</si>
  <si>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</si>
  <si>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</si>
  <si>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</si>
  <si>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</si>
  <si>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</si>
  <si>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</si>
  <si>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</si>
  <si>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</si>
  <si>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</si>
  <si>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</si>
  <si>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</si>
  <si>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</si>
  <si>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</si>
  <si>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</si>
  <si>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</si>
  <si>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</si>
  <si>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</si>
  <si>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</si>
  <si>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</si>
  <si>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</si>
  <si>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</si>
  <si>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</si>
  <si>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</si>
  <si>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</si>
  <si>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</si>
  <si>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</si>
  <si>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</si>
  <si>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</si>
  <si>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</si>
  <si>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</si>
  <si>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</si>
  <si>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</si>
  <si>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</si>
  <si>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</si>
  <si>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</si>
  <si>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</si>
  <si>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</si>
  <si>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</si>
  <si>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</si>
  <si>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</si>
  <si>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</si>
  <si>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</si>
  <si>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</si>
  <si>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</si>
  <si>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</si>
  <si>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</si>
  <si>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</si>
  <si>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</si>
  <si>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</si>
  <si>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</si>
  <si>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</si>
  <si>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</si>
  <si>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</si>
  <si>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</si>
  <si>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</si>
  <si>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</si>
  <si>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</si>
  <si>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</si>
  <si>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</si>
  <si>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</si>
  <si>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</si>
  <si>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</si>
  <si>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</si>
  <si>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</si>
  <si>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</si>
  <si>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</si>
  <si>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</si>
  <si>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</si>
  <si>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</si>
  <si>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</si>
  <si>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</si>
  <si>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</si>
  <si>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</si>
  <si>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</si>
  <si>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</si>
  <si>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</si>
  <si>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</si>
  <si>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</si>
  <si>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</si>
  <si>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</si>
  <si>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</si>
  <si>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</si>
  <si>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</si>
  <si>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</si>
  <si>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</si>
  <si>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</si>
  <si>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</si>
  <si>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</si>
  <si>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</si>
  <si>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</si>
  <si>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</si>
  <si>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</si>
  <si>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</si>
  <si>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</si>
  <si>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</si>
  <si>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</si>
  <si>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</si>
  <si>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</si>
  <si>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</si>
  <si>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</si>
  <si>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</si>
  <si>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</si>
  <si>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</si>
  <si>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</si>
  <si>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</si>
  <si>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</si>
  <si>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</si>
  <si>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</si>
  <si>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</si>
  <si>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</si>
  <si>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</si>
  <si>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</si>
  <si>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</si>
  <si>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</si>
  <si>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</si>
  <si>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</si>
  <si>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</si>
  <si>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</si>
  <si>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</si>
  <si>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</si>
  <si>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</si>
  <si>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</si>
  <si>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</si>
  <si>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</si>
  <si>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</si>
  <si>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</si>
  <si>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</si>
  <si>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</si>
  <si>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</si>
  <si>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</si>
  <si>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</si>
  <si>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</si>
  <si>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</si>
  <si>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</si>
  <si>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</si>
  <si>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</si>
  <si>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</si>
  <si>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</si>
  <si>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</si>
  <si>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</si>
  <si>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</si>
  <si>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</si>
  <si>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</si>
  <si>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</si>
  <si>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</si>
  <si>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</si>
  <si>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</si>
  <si>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</si>
  <si>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</si>
  <si>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</si>
  <si>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</si>
  <si>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</si>
  <si>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</si>
  <si>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</si>
  <si>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</si>
  <si>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</si>
  <si>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</si>
  <si>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</si>
  <si>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</si>
  <si>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</si>
  <si>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</si>
  <si>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</si>
  <si>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</si>
  <si>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</si>
  <si>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</si>
  <si>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</si>
  <si>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</si>
  <si>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</si>
  <si>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</si>
  <si>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</si>
  <si>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</si>
  <si>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</si>
  <si>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</si>
  <si>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</si>
  <si>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</si>
  <si>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</si>
  <si>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</si>
  <si>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</si>
  <si>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</si>
  <si>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</si>
  <si>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</si>
  <si>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</si>
  <si>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</si>
  <si>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</si>
  <si>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</si>
  <si>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</si>
  <si>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</si>
  <si>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</si>
  <si>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</si>
  <si>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</si>
  <si>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</si>
  <si>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</si>
  <si>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</si>
  <si>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</si>
  <si>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</si>
  <si>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</si>
  <si>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</si>
  <si>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</si>
  <si>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</si>
  <si>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</si>
  <si>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</si>
  <si>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</si>
  <si>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</si>
  <si>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</si>
  <si>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</si>
  <si>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</si>
  <si>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</si>
  <si>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</si>
  <si>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</si>
  <si>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</si>
  <si>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</si>
  <si>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</si>
  <si>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</si>
  <si>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</si>
  <si>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</si>
  <si>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</si>
  <si>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</si>
  <si>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</si>
  <si>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</si>
  <si>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</si>
  <si>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</si>
  <si>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</si>
  <si>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</si>
  <si>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</si>
  <si>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</si>
  <si>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</si>
  <si>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</si>
  <si>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</si>
  <si>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</si>
  <si>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</si>
  <si>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</si>
  <si>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</si>
  <si>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</si>
  <si>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</si>
  <si>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</si>
  <si>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</si>
  <si>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</si>
  <si>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</si>
  <si>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</si>
  <si>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</si>
  <si>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</si>
  <si>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</si>
  <si>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</si>
  <si>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</si>
  <si>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</si>
  <si>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</si>
  <si>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</si>
  <si>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</si>
  <si>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</si>
  <si>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</si>
  <si>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</si>
  <si>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</si>
  <si>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</si>
  <si>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</si>
  <si>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</si>
  <si>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</si>
  <si>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</si>
  <si>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</si>
  <si>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</si>
  <si>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</si>
  <si>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</si>
  <si>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</si>
  <si>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</si>
  <si>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</si>
  <si>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</si>
  <si>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</si>
  <si>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</si>
  <si>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</si>
  <si>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</si>
  <si>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</si>
  <si>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</si>
  <si>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</si>
  <si>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</si>
  <si>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</si>
  <si>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</si>
  <si>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</si>
  <si>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</si>
  <si>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</si>
  <si>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</si>
  <si>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</si>
  <si>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</si>
  <si>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</si>
  <si>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</si>
  <si>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</si>
  <si>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</si>
  <si>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</si>
  <si>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</si>
  <si>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</si>
  <si>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</si>
  <si>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</si>
  <si>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</si>
  <si>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</si>
  <si>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</si>
  <si>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</si>
  <si>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</si>
  <si>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</si>
  <si>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</si>
  <si>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</si>
  <si>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</si>
  <si>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</si>
  <si>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</si>
  <si>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</si>
  <si>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</si>
  <si>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</si>
  <si>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</si>
  <si>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</si>
  <si>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</si>
  <si>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</si>
  <si>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</si>
  <si>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</si>
  <si>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</si>
  <si>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</si>
  <si>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</si>
  <si>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</si>
  <si>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</si>
  <si>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</si>
  <si>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</si>
  <si>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</si>
  <si>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</si>
  <si>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</si>
  <si>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</si>
  <si>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</si>
  <si>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</si>
  <si>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</si>
  <si>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</si>
  <si>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</si>
  <si>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</si>
  <si>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</si>
  <si>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</si>
  <si>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</si>
  <si>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</si>
  <si>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</si>
  <si>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</si>
  <si>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</si>
  <si>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</si>
  <si>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</si>
  <si>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</si>
  <si>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</si>
  <si>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</si>
  <si>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</si>
  <si>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</si>
  <si>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</si>
  <si>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</si>
  <si>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</si>
  <si>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</si>
  <si>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</si>
  <si>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</si>
  <si>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</si>
  <si>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</si>
  <si>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</si>
  <si>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</si>
  <si>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</si>
  <si>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</si>
  <si>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</si>
  <si>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</si>
  <si>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</si>
  <si>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</si>
  <si>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</si>
  <si>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</si>
  <si>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</si>
  <si>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</si>
  <si>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</si>
  <si>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</si>
  <si>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</si>
  <si>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</si>
  <si>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</si>
  <si>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</si>
  <si>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</si>
  <si>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</si>
  <si>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</si>
  <si>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</si>
  <si>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</si>
  <si>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</si>
  <si>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</si>
  <si>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</si>
  <si>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</si>
  <si>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</si>
  <si>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</si>
  <si>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</si>
  <si>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</si>
  <si>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</si>
  <si>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</si>
  <si>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</si>
  <si>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</si>
  <si>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</si>
  <si>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</si>
  <si>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</si>
  <si>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</si>
  <si>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</si>
  <si>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</si>
  <si>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</si>
  <si>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</si>
  <si>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</si>
  <si>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</si>
  <si>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</si>
  <si>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</si>
  <si>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</si>
  <si>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</si>
  <si>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</si>
  <si>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</si>
  <si>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</si>
  <si>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</si>
  <si>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</si>
  <si>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</si>
  <si>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</si>
  <si>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</si>
  <si>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</si>
  <si>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</si>
  <si>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</si>
  <si>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</si>
  <si>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</si>
  <si>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</si>
  <si>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</si>
  <si>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</si>
  <si>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</si>
  <si>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</si>
  <si>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</si>
  <si>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</si>
  <si>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</si>
  <si>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</si>
  <si>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</si>
  <si>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</si>
  <si>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</si>
  <si>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</si>
  <si>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</si>
  <si>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</si>
  <si>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</si>
  <si>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</si>
  <si>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</si>
  <si>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</si>
  <si>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</si>
  <si>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</si>
  <si>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</si>
  <si>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</si>
  <si>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</si>
  <si>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</si>
  <si>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</si>
  <si>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</si>
  <si>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</si>
  <si>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</si>
  <si>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</si>
  <si>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</si>
  <si>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</si>
  <si>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</si>
  <si>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</si>
  <si>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</si>
  <si>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</si>
  <si>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</si>
  <si>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</si>
  <si>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</si>
  <si>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</si>
  <si>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</si>
  <si>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</si>
  <si>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</si>
  <si>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</si>
  <si>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</si>
  <si>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</si>
  <si>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</si>
  <si>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</si>
  <si>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</si>
  <si>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</si>
  <si>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</si>
  <si>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</si>
  <si>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</si>
  <si>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</si>
  <si>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</si>
  <si>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</si>
  <si>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</si>
  <si>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</si>
  <si>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</si>
  <si>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</si>
  <si>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</si>
  <si>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</si>
  <si>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</si>
  <si>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</si>
  <si>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</si>
  <si>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</si>
  <si>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</si>
  <si>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</si>
  <si>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</si>
  <si>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</si>
  <si>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</si>
  <si>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</si>
  <si>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</si>
  <si>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</si>
  <si>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</si>
  <si>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</si>
  <si>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</si>
  <si>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</si>
  <si>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</si>
  <si>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</si>
  <si>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</si>
  <si>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</si>
  <si>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</si>
  <si>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</si>
  <si>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</si>
  <si>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</si>
  <si>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</si>
  <si>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</si>
  <si>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</si>
  <si>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</si>
  <si>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</si>
  <si>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</si>
  <si>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</si>
  <si>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</si>
  <si>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</si>
  <si>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</si>
  <si>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</si>
  <si>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</si>
  <si>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</si>
  <si>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</si>
  <si>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</si>
  <si>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</si>
  <si>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</si>
  <si>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</si>
  <si>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</si>
  <si>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</si>
  <si>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</si>
  <si>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</si>
  <si>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</si>
  <si>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</si>
  <si>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</si>
  <si>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</si>
  <si>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</si>
  <si>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</si>
  <si>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</si>
  <si>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</si>
  <si>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</si>
  <si>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</si>
  <si>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</si>
  <si>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</si>
  <si>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</si>
  <si>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</si>
  <si>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</si>
  <si>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</si>
  <si>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</si>
  <si>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</si>
  <si>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</si>
  <si>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</si>
  <si>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</si>
  <si>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</si>
  <si>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</si>
  <si>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</si>
  <si>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</si>
  <si>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</si>
  <si>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</si>
  <si>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</si>
  <si>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</si>
  <si>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</si>
  <si>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</si>
  <si>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</si>
  <si>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</si>
  <si>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</si>
  <si>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</si>
  <si>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</si>
  <si>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</si>
  <si>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</si>
  <si>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</si>
  <si>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</si>
  <si>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</si>
  <si>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</si>
  <si>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</si>
  <si>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</si>
  <si>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</si>
  <si>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</si>
  <si>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</si>
  <si>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</si>
  <si>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</si>
  <si>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</si>
  <si>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</si>
  <si>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</si>
  <si>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</si>
  <si>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</si>
  <si>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</si>
  <si>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</si>
  <si>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</si>
  <si>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</si>
  <si>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</si>
  <si>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</si>
  <si>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</si>
  <si>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</si>
  <si>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</si>
  <si>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</si>
  <si>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</si>
  <si>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</si>
  <si>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</si>
  <si>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</si>
  <si>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</si>
  <si>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</si>
  <si>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</si>
  <si>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</si>
  <si>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</si>
  <si>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</si>
  <si>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</si>
  <si>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</si>
  <si>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</si>
  <si>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</si>
  <si>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</si>
  <si>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</si>
  <si>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</si>
  <si>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</si>
  <si>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</si>
  <si>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</si>
  <si>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</si>
  <si>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</si>
  <si>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</si>
  <si>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</si>
  <si>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</si>
  <si>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</si>
  <si>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</si>
  <si>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</si>
  <si>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</si>
  <si>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</si>
  <si>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</si>
  <si>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</si>
  <si>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</si>
  <si>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</si>
  <si>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</si>
  <si>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</si>
  <si>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</si>
  <si>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</si>
  <si>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</si>
  <si>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</si>
  <si>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</si>
  <si>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</si>
  <si>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</si>
  <si>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</si>
  <si>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</si>
  <si>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</si>
  <si>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</si>
  <si>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</si>
  <si>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</si>
  <si>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</si>
  <si>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</si>
  <si>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</si>
  <si>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</si>
  <si>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</si>
  <si>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</si>
  <si>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</si>
  <si>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</si>
  <si>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</si>
  <si>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</si>
  <si>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</si>
  <si>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</si>
  <si>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</si>
  <si>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</si>
  <si>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</si>
  <si>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</si>
  <si>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</si>
  <si>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</si>
  <si>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</si>
  <si>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</si>
  <si>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</si>
  <si>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</si>
  <si>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</si>
  <si>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</si>
  <si>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</si>
  <si>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</si>
  <si>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</si>
  <si>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</si>
  <si>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</si>
  <si>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</si>
  <si>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</si>
  <si>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</si>
  <si>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</si>
  <si>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</si>
  <si>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</si>
  <si>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</si>
  <si>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</si>
  <si>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</si>
  <si>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</si>
  <si>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</si>
  <si>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</si>
  <si>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</si>
  <si>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</si>
  <si>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</si>
  <si>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</si>
  <si>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</si>
  <si>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</si>
  <si>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</si>
  <si>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</si>
  <si>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</si>
  <si>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</si>
  <si>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</si>
  <si>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</si>
  <si>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</si>
  <si>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</si>
  <si>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</si>
  <si>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</si>
  <si>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</si>
  <si>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</si>
  <si>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</si>
  <si>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</si>
  <si>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</si>
  <si>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</si>
  <si>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</si>
  <si>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</si>
  <si>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</si>
  <si>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</si>
  <si>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</si>
  <si>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</si>
  <si>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</si>
  <si>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</si>
  <si>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</si>
  <si>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</si>
  <si>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</si>
  <si>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</si>
  <si>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</si>
  <si>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</si>
  <si>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</si>
  <si>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</si>
  <si>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</si>
  <si>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</si>
  <si>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</si>
  <si>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</si>
  <si>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</si>
  <si>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</si>
  <si>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</si>
  <si>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</si>
  <si>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</si>
  <si>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</si>
  <si>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</si>
  <si>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</si>
  <si>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</si>
  <si>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</si>
  <si>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</si>
  <si>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</si>
  <si>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</si>
  <si>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</si>
  <si>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</si>
  <si>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</si>
  <si>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</si>
  <si>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</si>
  <si>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</si>
  <si>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</si>
  <si>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</si>
  <si>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</si>
  <si>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</si>
  <si>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</si>
  <si>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</si>
  <si>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</si>
  <si>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</si>
  <si>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</si>
  <si>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</si>
  <si>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</si>
  <si>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</si>
  <si>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</si>
  <si>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</si>
  <si>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</si>
  <si>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</si>
  <si>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</si>
  <si>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</si>
  <si>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</si>
  <si>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</si>
  <si>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</si>
  <si>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</si>
  <si>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</si>
  <si>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</si>
  <si>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</si>
  <si>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</si>
  <si>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</si>
  <si>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</si>
  <si>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</si>
  <si>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</si>
  <si>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</si>
  <si>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</si>
  <si>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</si>
  <si>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</si>
  <si>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</si>
  <si>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</si>
  <si>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</si>
  <si>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</si>
  <si>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</si>
  <si>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</si>
  <si>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</si>
  <si>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</si>
  <si>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</si>
  <si>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</si>
  <si>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</si>
  <si>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</si>
  <si>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</si>
  <si>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</si>
  <si>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</si>
  <si>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</si>
  <si>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</si>
  <si>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</si>
  <si>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</si>
  <si>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</si>
  <si>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</si>
  <si>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</si>
  <si>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</si>
  <si>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</si>
  <si>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</si>
  <si>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</si>
  <si>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</si>
  <si>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</si>
  <si>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</si>
  <si>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</si>
  <si>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</si>
  <si>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</si>
  <si>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</si>
  <si>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</si>
  <si>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</si>
  <si>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</si>
  <si>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</si>
  <si>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</si>
  <si>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</si>
  <si>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</si>
  <si>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</si>
  <si>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</si>
  <si>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</si>
  <si>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</si>
  <si>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</si>
  <si>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</si>
  <si>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</si>
  <si>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</si>
  <si>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</si>
  <si>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</si>
  <si>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</si>
  <si>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</si>
  <si>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</si>
  <si>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</si>
  <si>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</si>
  <si>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</si>
  <si>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</si>
  <si>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</si>
  <si>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</si>
  <si>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</si>
  <si>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</si>
  <si>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</si>
  <si>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</si>
  <si>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</si>
  <si>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</si>
  <si>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</si>
  <si>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</si>
  <si>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</si>
  <si>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</si>
  <si>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</si>
  <si>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</si>
  <si>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</si>
  <si>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</si>
  <si>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</si>
  <si>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</si>
  <si>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</si>
  <si>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</si>
  <si>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</si>
  <si>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</si>
  <si>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</si>
  <si>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</si>
  <si>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</si>
  <si>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</si>
  <si>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</si>
  <si>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</si>
  <si>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</si>
  <si>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</si>
  <si>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</si>
  <si>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</si>
  <si>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</si>
  <si>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</si>
  <si>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</si>
  <si>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</si>
  <si>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</si>
  <si>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</si>
  <si>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</si>
  <si>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</si>
  <si>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</si>
  <si>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</si>
  <si>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</si>
  <si>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</si>
  <si>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</si>
  <si>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</si>
  <si>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</si>
  <si>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</si>
  <si>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</si>
  <si>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</si>
  <si>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</si>
  <si>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</si>
  <si>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</si>
  <si>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</si>
  <si>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</si>
  <si>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</si>
  <si>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</si>
  <si>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</si>
  <si>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</si>
  <si>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</si>
  <si>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</si>
  <si>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</si>
  <si>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</si>
  <si>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</si>
  <si>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</si>
  <si>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</si>
  <si>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</si>
  <si>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</si>
  <si>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</si>
  <si>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</si>
  <si>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</si>
  <si>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</si>
  <si>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</si>
  <si>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</si>
  <si>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</si>
  <si>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</si>
  <si>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</si>
  <si>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</si>
  <si>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</si>
  <si>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</si>
  <si>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</si>
  <si>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</si>
  <si>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</si>
  <si>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</si>
  <si>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</si>
  <si>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</si>
  <si>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</si>
  <si>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</si>
  <si>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</si>
  <si>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</si>
  <si>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</si>
  <si>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</si>
  <si>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</si>
  <si>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</si>
  <si>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</si>
  <si>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</si>
  <si>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</si>
  <si>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</si>
  <si>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</si>
  <si>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</si>
  <si>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</si>
  <si>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</si>
  <si>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</si>
  <si>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</si>
  <si>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</si>
  <si>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</si>
  <si>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</si>
  <si>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</si>
  <si>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</si>
  <si>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</si>
  <si>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</si>
  <si>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</si>
  <si>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</si>
  <si>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</si>
  <si>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</si>
  <si>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</si>
  <si>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</si>
  <si>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</si>
  <si>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</si>
  <si>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</si>
  <si>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</si>
  <si>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</si>
  <si>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</si>
  <si>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</si>
  <si>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</si>
  <si>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</si>
  <si>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</si>
  <si>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</si>
  <si>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</si>
  <si>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</si>
  <si>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</si>
  <si>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</si>
  <si>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</si>
  <si>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</si>
  <si>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</si>
  <si>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</si>
  <si>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</si>
  <si>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</si>
  <si>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</si>
  <si>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</si>
  <si>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</si>
  <si>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</si>
  <si>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</si>
  <si>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</si>
  <si>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</si>
  <si>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</si>
  <si>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</si>
  <si>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</si>
  <si>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</si>
  <si>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</si>
  <si>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</si>
  <si>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</si>
  <si>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</si>
  <si>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</si>
  <si>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</si>
  <si>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</si>
  <si>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</si>
  <si>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</si>
  <si>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</si>
  <si>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</si>
  <si>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</si>
  <si>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</si>
  <si>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</si>
  <si>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</si>
  <si>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</si>
  <si>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</si>
  <si>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</si>
  <si>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</si>
  <si>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</si>
  <si>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</si>
  <si>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</si>
  <si>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</si>
  <si>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</si>
  <si>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</si>
  <si>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</si>
  <si>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</si>
  <si>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</si>
  <si>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</si>
  <si>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</si>
  <si>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</si>
  <si>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</si>
  <si>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</si>
  <si>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</si>
  <si>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</si>
  <si>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</si>
  <si>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</si>
  <si>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</si>
  <si>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</si>
  <si>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</si>
  <si>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</si>
  <si>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</si>
  <si>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</si>
  <si>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</si>
  <si>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</si>
  <si>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</si>
  <si>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</si>
  <si>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</si>
  <si>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</si>
  <si>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</si>
  <si>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</si>
  <si>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</si>
  <si>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</si>
  <si>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</si>
  <si>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</si>
  <si>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</si>
  <si>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</si>
  <si>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</si>
  <si>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</si>
  <si>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</si>
  <si>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</si>
  <si>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</si>
  <si>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</si>
  <si>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</si>
  <si>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</si>
  <si>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</si>
  <si>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</si>
  <si>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</si>
  <si>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</si>
  <si>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</si>
  <si>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</si>
  <si>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</si>
  <si>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</si>
  <si>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</si>
  <si>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</si>
  <si>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</si>
  <si>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</si>
  <si>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</si>
  <si>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</si>
  <si>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</si>
  <si>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</si>
  <si>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</si>
  <si>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</si>
  <si>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</si>
  <si>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</si>
  <si>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</si>
  <si>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</si>
  <si>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</si>
  <si>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</si>
  <si>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</si>
  <si>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</si>
  <si>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</si>
  <si>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</si>
  <si>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</si>
  <si>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</si>
  <si>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</si>
  <si>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</si>
  <si>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</si>
  <si>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</si>
  <si>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</si>
  <si>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</si>
  <si>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</si>
  <si>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</si>
  <si>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</si>
  <si>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</si>
  <si>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</si>
  <si>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</si>
  <si>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</si>
  <si>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</si>
  <si>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</si>
  <si>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</si>
  <si>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</si>
  <si>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</si>
  <si>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</si>
  <si>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</si>
  <si>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</si>
  <si>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</si>
  <si>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</si>
  <si>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</si>
  <si>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</si>
  <si>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</si>
  <si>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</si>
  <si>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</si>
  <si>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</si>
  <si>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</si>
  <si>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</si>
  <si>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</si>
  <si>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</si>
  <si>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</si>
  <si>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</si>
  <si>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</si>
  <si>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</si>
  <si>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</si>
  <si>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</si>
  <si>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</si>
  <si>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</si>
  <si>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</si>
  <si>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</si>
  <si>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</si>
  <si>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</si>
  <si>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</si>
  <si>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</si>
  <si>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</si>
  <si>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</si>
  <si>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</si>
  <si>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</si>
  <si>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</si>
  <si>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</si>
  <si>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</si>
  <si>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</si>
  <si>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</si>
  <si>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</si>
  <si>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</si>
  <si>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</si>
  <si>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</si>
  <si>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</si>
  <si>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</si>
  <si>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</si>
  <si>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</si>
  <si>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</si>
  <si>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</si>
  <si>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</si>
  <si>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</si>
  <si>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</si>
  <si>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</si>
  <si>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</si>
  <si>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</si>
  <si>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</si>
  <si>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</si>
  <si>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</si>
  <si>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</si>
  <si>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</si>
  <si>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</si>
  <si>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</si>
  <si>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</si>
  <si>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</si>
  <si>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</si>
  <si>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</si>
  <si>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</si>
  <si>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</si>
  <si>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</si>
  <si>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</si>
  <si>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</si>
  <si>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</si>
  <si>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</si>
  <si>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</si>
  <si>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</si>
  <si>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</si>
  <si>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</si>
  <si>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</si>
  <si>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</si>
  <si>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</si>
  <si>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</si>
  <si>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</si>
  <si>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</si>
  <si>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</si>
  <si>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</si>
  <si>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</si>
  <si>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</si>
  <si>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</si>
  <si>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</si>
  <si>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</si>
  <si>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</si>
  <si>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</si>
  <si>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</si>
  <si>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</si>
  <si>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</si>
  <si>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</si>
  <si>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</si>
  <si>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</si>
  <si>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</si>
  <si>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</si>
  <si>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</si>
  <si>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</si>
  <si>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</si>
  <si>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</si>
  <si>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</si>
  <si>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</si>
  <si>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</si>
  <si>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</si>
  <si>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</si>
  <si>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</si>
  <si>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</si>
  <si>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</si>
  <si>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</si>
  <si>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</si>
  <si>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</si>
  <si>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</si>
  <si>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</si>
  <si>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</si>
  <si>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</si>
  <si>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</si>
  <si>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</si>
  <si>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</si>
  <si>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</si>
  <si>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</si>
  <si>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</si>
  <si>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</si>
  <si>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</si>
  <si>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</si>
  <si>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</si>
  <si>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</si>
  <si>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</si>
  <si>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</si>
  <si>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</si>
  <si>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</si>
  <si>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</si>
  <si>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</si>
  <si>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</si>
  <si>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</si>
  <si>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</si>
  <si>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</si>
  <si>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</si>
  <si>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</si>
  <si>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</si>
  <si>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</si>
  <si>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</si>
  <si>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</si>
  <si>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</si>
  <si>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</si>
  <si>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</si>
  <si>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</si>
  <si>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</si>
  <si>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</si>
  <si>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</si>
  <si>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</si>
  <si>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</si>
  <si>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</si>
  <si>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</si>
  <si>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</si>
  <si>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</si>
  <si>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</si>
  <si>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</si>
  <si>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</si>
  <si>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</si>
  <si>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</si>
  <si>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</si>
  <si>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</si>
  <si>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</si>
  <si>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</si>
  <si>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</si>
  <si>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</si>
  <si>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</si>
  <si>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</si>
  <si>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</si>
  <si>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</si>
  <si>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</si>
  <si>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</si>
  <si>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</si>
  <si>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</si>
  <si>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</si>
  <si>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</si>
  <si>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</si>
  <si>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</si>
  <si>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</si>
  <si>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</si>
  <si>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</si>
  <si>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</si>
  <si>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</si>
  <si>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</si>
  <si>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</si>
  <si>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</si>
  <si>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</si>
  <si>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</si>
  <si>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</si>
  <si>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</si>
  <si>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</si>
  <si>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</si>
  <si>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</si>
  <si>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</si>
  <si>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</si>
  <si>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</si>
  <si>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</si>
  <si>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</si>
  <si>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</si>
  <si>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</si>
  <si>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</si>
  <si>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</si>
  <si>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</si>
  <si>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</si>
  <si>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</si>
  <si>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</si>
  <si>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</si>
  <si>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</si>
  <si>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</si>
  <si>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</si>
  <si>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</si>
  <si>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</si>
  <si>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</si>
  <si>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</si>
  <si>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</si>
  <si>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</si>
  <si>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</si>
  <si>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</si>
  <si>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</si>
  <si>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</si>
  <si>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</si>
  <si>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</si>
  <si>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</si>
  <si>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</si>
  <si>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</si>
  <si>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</si>
  <si>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</si>
  <si>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</si>
  <si>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</si>
  <si>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</si>
  <si>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</si>
  <si>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</si>
  <si>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</si>
  <si>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</si>
  <si>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</si>
  <si>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</si>
  <si>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</si>
  <si>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</si>
  <si>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</si>
  <si>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</si>
  <si>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</si>
  <si>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</si>
  <si>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</si>
  <si>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</si>
  <si>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</si>
  <si>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</si>
  <si>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</si>
  <si>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</si>
  <si>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</si>
  <si>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</si>
  <si>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</si>
  <si>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</si>
  <si>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</si>
  <si>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</si>
  <si>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</si>
  <si>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</si>
  <si>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</si>
  <si>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</si>
  <si>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</si>
  <si>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</si>
  <si>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</si>
  <si>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</si>
  <si>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</si>
  <si>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</si>
  <si>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</si>
  <si>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</si>
  <si>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</si>
  <si>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</si>
  <si>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</si>
  <si>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</si>
  <si>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</si>
  <si>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</si>
  <si>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</si>
  <si>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</si>
  <si>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</si>
  <si>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</si>
  <si>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</si>
  <si>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</si>
  <si>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</si>
  <si>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</si>
  <si>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</si>
  <si>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</si>
  <si>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</si>
  <si>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</si>
  <si>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</si>
  <si>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</si>
  <si>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</si>
  <si>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</si>
  <si>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</si>
  <si>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</si>
  <si>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</si>
  <si>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</si>
  <si>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</si>
  <si>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</si>
  <si>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</si>
  <si>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</si>
  <si>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</si>
  <si>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</si>
  <si>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</si>
  <si>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</si>
  <si>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</si>
  <si>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</si>
  <si>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</si>
  <si>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</si>
  <si>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</si>
  <si>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</si>
  <si>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</si>
  <si>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</si>
  <si>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</si>
  <si>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</si>
  <si>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</si>
  <si>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</si>
  <si>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</si>
  <si>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</si>
  <si>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</si>
  <si>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</si>
  <si>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</si>
  <si>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</si>
  <si>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</si>
  <si>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</si>
  <si>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</si>
  <si>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</si>
  <si>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</si>
  <si>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</si>
  <si>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</si>
  <si>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</si>
  <si>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</si>
  <si>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</si>
  <si>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</si>
  <si>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</si>
  <si>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</si>
  <si>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</si>
  <si>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</si>
  <si>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</si>
  <si>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</si>
  <si>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</si>
  <si>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</si>
  <si>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</si>
  <si>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</si>
  <si>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</si>
  <si>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</si>
  <si>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</si>
  <si>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</si>
  <si>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</si>
  <si>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</si>
  <si>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</si>
  <si>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</si>
  <si>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</si>
  <si>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</si>
  <si>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</si>
  <si>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</si>
  <si>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</si>
  <si>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</si>
  <si>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</si>
  <si>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</si>
  <si>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</si>
  <si>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</si>
  <si>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</si>
  <si>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</si>
  <si>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</si>
  <si>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</si>
  <si>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</si>
  <si>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</si>
  <si>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</si>
  <si>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</si>
  <si>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</si>
  <si>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</si>
  <si>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</si>
  <si>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</si>
  <si>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</si>
  <si>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</si>
  <si>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</si>
  <si>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</si>
  <si>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</si>
  <si>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</si>
  <si>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</si>
  <si>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</si>
  <si>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</si>
  <si>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</si>
  <si>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</si>
  <si>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</si>
  <si>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</si>
  <si>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</si>
  <si>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</si>
  <si>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</si>
  <si>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</si>
  <si>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</si>
  <si>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</si>
  <si>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</si>
  <si>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</si>
  <si>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</si>
  <si>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</si>
  <si>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</si>
  <si>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</si>
  <si>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</si>
  <si>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</si>
  <si>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</si>
  <si>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</si>
  <si>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</si>
  <si>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</si>
  <si>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</si>
  <si>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</si>
  <si>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</si>
  <si>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</si>
  <si>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</si>
  <si>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</si>
  <si>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</si>
  <si>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</si>
  <si>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</si>
  <si>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</si>
  <si>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</si>
  <si>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</si>
  <si>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</si>
  <si>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</si>
  <si>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</si>
  <si>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</si>
  <si>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</si>
  <si>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</si>
  <si>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</si>
  <si>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</si>
  <si>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</si>
  <si>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</si>
  <si>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</si>
  <si>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</si>
  <si>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</si>
  <si>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</si>
  <si>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</si>
  <si>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</si>
  <si>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</si>
  <si>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</si>
  <si>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</si>
  <si>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</si>
  <si>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</si>
  <si>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</si>
  <si>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</si>
  <si>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</si>
  <si>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</si>
  <si>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</si>
  <si>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</si>
  <si>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</si>
  <si>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</si>
  <si>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</si>
  <si>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</si>
  <si>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</si>
  <si>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</si>
  <si>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</si>
  <si>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</si>
  <si>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</si>
  <si>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</si>
  <si>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</si>
  <si>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</si>
  <si>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</si>
  <si>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</si>
  <si>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</si>
  <si>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</si>
  <si>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</si>
  <si>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</si>
  <si>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</si>
  <si>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</si>
  <si>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</si>
  <si>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</si>
  <si>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</si>
  <si>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</si>
  <si>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</si>
  <si>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</si>
  <si>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</si>
  <si>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</si>
  <si>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</si>
  <si>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</si>
  <si>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</si>
  <si>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</si>
  <si>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</si>
  <si>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</si>
  <si>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</si>
  <si>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</si>
  <si>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</si>
  <si>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</si>
  <si>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</si>
  <si>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</si>
  <si>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</si>
  <si>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</si>
  <si>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</si>
  <si>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</si>
  <si>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</si>
  <si>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</si>
  <si>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</si>
  <si>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</si>
  <si>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</si>
  <si>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</si>
  <si>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</si>
  <si>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</si>
  <si>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</si>
  <si>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</si>
  <si>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</si>
  <si>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</si>
  <si>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</si>
  <si>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</si>
  <si>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</si>
  <si>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</si>
  <si>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</si>
  <si>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</si>
  <si>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</si>
  <si>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</si>
  <si>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</si>
  <si>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</si>
  <si>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</si>
  <si>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</si>
  <si>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</si>
  <si>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</si>
  <si>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</si>
  <si>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</si>
  <si>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</si>
  <si>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</si>
  <si>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</si>
  <si>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</si>
  <si>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</si>
  <si>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</si>
  <si>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</si>
  <si>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</si>
  <si>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</si>
  <si>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</si>
  <si>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</si>
  <si>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</si>
  <si>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</si>
  <si>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</si>
  <si>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</si>
  <si>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</si>
  <si>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</si>
  <si>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</si>
  <si>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</si>
  <si>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</si>
  <si>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</si>
  <si>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</si>
  <si>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</si>
  <si>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</si>
  <si>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</si>
  <si>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</si>
  <si>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</si>
  <si>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</si>
  <si>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</si>
  <si>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</si>
  <si>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</si>
  <si>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</si>
  <si>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</si>
  <si>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</si>
  <si>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</si>
  <si>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</si>
  <si>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</si>
  <si>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</si>
  <si>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</si>
  <si>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</si>
  <si>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</si>
  <si>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</si>
  <si>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</si>
  <si>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</si>
  <si>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</si>
  <si>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</si>
  <si>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</si>
  <si>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</si>
  <si>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</si>
  <si>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</si>
  <si>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</si>
  <si>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</si>
  <si>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</si>
  <si>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</si>
  <si>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</si>
  <si>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</si>
  <si>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</si>
  <si>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</si>
  <si>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</si>
  <si>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</si>
  <si>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</si>
  <si>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</si>
  <si>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</si>
  <si>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</si>
  <si>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</si>
  <si>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</si>
  <si>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</si>
  <si>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</si>
  <si>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</si>
  <si>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</si>
  <si>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</si>
  <si>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</si>
  <si>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</si>
  <si>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</si>
  <si>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</si>
  <si>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</si>
  <si>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</si>
  <si>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</si>
  <si>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</si>
  <si>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</si>
  <si>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</si>
  <si>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</si>
  <si>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</si>
  <si>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</si>
  <si>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</si>
  <si>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</si>
  <si>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</si>
  <si>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</si>
  <si>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</si>
  <si>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</si>
  <si>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</si>
  <si>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</si>
  <si>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</si>
  <si>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</si>
  <si>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</si>
  <si>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</si>
  <si>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</si>
  <si>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</si>
  <si>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</si>
  <si>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</si>
  <si>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</si>
  <si>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</si>
  <si>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</si>
  <si>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</si>
  <si>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</si>
  <si>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</si>
  <si>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</si>
  <si>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</si>
  <si>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</si>
  <si>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</si>
  <si>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</si>
  <si>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</si>
  <si>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</si>
  <si>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</si>
  <si>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</si>
  <si>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</si>
  <si>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</si>
  <si>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</si>
  <si>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</si>
  <si>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</si>
  <si>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</si>
  <si>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</si>
  <si>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</si>
  <si>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</si>
  <si>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</si>
  <si>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</si>
  <si>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</si>
  <si>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</si>
  <si>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</si>
  <si>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</si>
  <si>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</si>
  <si>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</si>
  <si>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</si>
  <si>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</si>
  <si>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</si>
  <si>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</si>
  <si>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</si>
  <si>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</si>
  <si>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</si>
  <si>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</si>
  <si>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</si>
  <si>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</si>
  <si>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</si>
  <si>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</si>
  <si>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</si>
  <si>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</si>
  <si>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</si>
  <si>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</si>
  <si>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</si>
  <si>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</si>
  <si>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</si>
  <si>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</si>
  <si>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</si>
  <si>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</si>
  <si>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</si>
  <si>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</si>
  <si>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</si>
  <si>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</si>
  <si>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</si>
  <si>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</si>
  <si>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</si>
  <si>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</si>
  <si>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</si>
  <si>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</si>
  <si>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</si>
  <si>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</si>
  <si>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</si>
  <si>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</si>
  <si>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</si>
  <si>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</si>
  <si>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</si>
  <si>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</si>
  <si>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</si>
  <si>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</si>
  <si>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</si>
  <si>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</si>
  <si>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</si>
  <si>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</si>
  <si>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</si>
  <si>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</si>
  <si>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</si>
  <si>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</si>
  <si>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</si>
  <si>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</si>
  <si>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</si>
  <si>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</si>
  <si>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</si>
  <si>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</si>
  <si>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</si>
  <si>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</si>
  <si>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</si>
  <si>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</si>
  <si>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</si>
  <si>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</si>
  <si>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</si>
  <si>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</si>
  <si>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</si>
  <si>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</si>
  <si>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</si>
  <si>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</si>
  <si>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</si>
  <si>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</si>
  <si>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</si>
  <si>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</si>
  <si>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</si>
  <si>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</si>
  <si>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</si>
  <si>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</si>
  <si>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</si>
  <si>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</si>
  <si>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</si>
  <si>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</si>
  <si>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</si>
  <si>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</si>
  <si>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</si>
  <si>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</si>
  <si>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</si>
  <si>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</si>
  <si>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</si>
  <si>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</si>
  <si>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</si>
  <si>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</si>
  <si>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</si>
  <si>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</si>
  <si>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</si>
  <si>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</si>
  <si>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</si>
  <si>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</si>
  <si>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</si>
  <si>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</si>
  <si>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</si>
  <si>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</si>
  <si>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</si>
  <si>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</si>
  <si>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</si>
  <si>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</si>
  <si>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</si>
  <si>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</si>
  <si>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</si>
  <si>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</si>
  <si>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</si>
  <si>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</si>
  <si>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</si>
  <si>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</si>
  <si>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</si>
  <si>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</si>
  <si>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</si>
  <si>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</si>
  <si>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</si>
  <si>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</si>
  <si>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</si>
  <si>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</si>
  <si>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</si>
  <si>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</si>
  <si>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</si>
  <si>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</si>
  <si>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</si>
  <si>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</si>
  <si>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</si>
  <si>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</si>
  <si>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</si>
  <si>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</si>
  <si>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</si>
  <si>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</si>
  <si>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</si>
  <si>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</si>
  <si>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</si>
  <si>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</si>
  <si>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</si>
  <si>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</si>
  <si>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</si>
  <si>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</si>
  <si>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</si>
  <si>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</si>
  <si>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</si>
  <si>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</si>
  <si>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</si>
  <si>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</si>
  <si>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</si>
  <si>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</si>
  <si>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</si>
  <si>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</si>
  <si>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</si>
  <si>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</si>
  <si>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</si>
  <si>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</si>
  <si>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</si>
  <si>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</si>
  <si>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</si>
  <si>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</si>
  <si>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</si>
  <si>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</si>
  <si>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</si>
  <si>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</si>
  <si>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</si>
  <si>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</si>
  <si>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</si>
  <si>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</si>
  <si>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</si>
  <si>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</si>
  <si>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</si>
  <si>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</si>
  <si>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</si>
  <si>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</si>
  <si>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</si>
  <si>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</si>
  <si>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</si>
  <si>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</si>
  <si>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</si>
  <si>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</si>
  <si>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</si>
  <si>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</si>
  <si>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</si>
  <si>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</si>
  <si>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</si>
  <si>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</si>
  <si>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</si>
  <si>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</si>
  <si>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</si>
  <si>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</si>
  <si>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</si>
  <si>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</si>
  <si>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</si>
  <si>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</si>
  <si>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</si>
  <si>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</si>
  <si>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</si>
  <si>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</si>
  <si>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</si>
  <si>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</si>
  <si>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</si>
  <si>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</si>
  <si>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</si>
  <si>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</si>
  <si>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</si>
  <si>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</si>
  <si>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</si>
  <si>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</si>
  <si>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</si>
  <si>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</si>
  <si>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</si>
  <si>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</si>
  <si>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</si>
  <si>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</si>
  <si>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</si>
  <si>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</si>
  <si>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</si>
  <si>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</si>
  <si>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</si>
  <si>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</si>
  <si>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</si>
  <si>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</si>
  <si>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</si>
  <si>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</si>
  <si>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</si>
  <si>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</si>
  <si>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</si>
  <si>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</si>
  <si>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</si>
  <si>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</si>
  <si>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</si>
  <si>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</si>
  <si>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</si>
  <si>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</si>
  <si>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</si>
  <si>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</si>
  <si>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</si>
  <si>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</si>
  <si>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</si>
  <si>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</si>
  <si>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</si>
  <si>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</si>
  <si>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</si>
  <si>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</si>
  <si>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</si>
  <si>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</si>
  <si>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</si>
  <si>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</si>
  <si>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</si>
  <si>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</si>
  <si>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</si>
  <si>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</si>
  <si>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</si>
  <si>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</si>
  <si>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</si>
  <si>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</si>
  <si>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</si>
  <si>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</si>
  <si>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</si>
  <si>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</si>
  <si>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</si>
  <si>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</si>
  <si>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</si>
  <si>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</si>
  <si>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</si>
  <si>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</si>
  <si>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</si>
  <si>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</si>
  <si>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</si>
  <si>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</si>
  <si>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</si>
  <si>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</si>
  <si>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</si>
  <si>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</si>
  <si>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</si>
  <si>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</si>
  <si>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</si>
  <si>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</si>
  <si>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</si>
  <si>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</si>
  <si>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</si>
  <si>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</si>
  <si>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</si>
  <si>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</si>
  <si>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</si>
  <si>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</si>
  <si>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</si>
  <si>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</si>
  <si>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</si>
  <si>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</si>
  <si>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</si>
  <si>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</si>
  <si>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</si>
  <si>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</si>
  <si>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</si>
  <si>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</si>
  <si>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</si>
  <si>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</si>
  <si>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</si>
  <si>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</si>
  <si>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</si>
  <si>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</si>
  <si>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</si>
  <si>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</si>
  <si>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</si>
  <si>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</si>
  <si>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</si>
  <si>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</si>
  <si>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</si>
  <si>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</si>
  <si>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</si>
  <si>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</si>
  <si>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</si>
  <si>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</si>
  <si>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</si>
  <si>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</si>
  <si>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</si>
  <si>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</si>
  <si>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</si>
  <si>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</si>
  <si>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</si>
  <si>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</si>
  <si>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</si>
  <si>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</si>
  <si>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</si>
  <si>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</si>
  <si>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</si>
  <si>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</si>
  <si>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</si>
  <si>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</si>
  <si>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</si>
  <si>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</si>
  <si>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</si>
  <si>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</si>
  <si>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</si>
  <si>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</si>
  <si>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</si>
  <si>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</si>
  <si>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</si>
  <si>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</si>
  <si>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</si>
  <si>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</si>
  <si>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</si>
  <si>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</si>
  <si>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</si>
  <si>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</si>
  <si>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</si>
  <si>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</si>
  <si>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</si>
  <si>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</si>
  <si>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</si>
  <si>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</si>
  <si>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</si>
  <si>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</si>
  <si>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</si>
  <si>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</si>
  <si>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</si>
  <si>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</si>
  <si>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</si>
  <si>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</si>
  <si>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</si>
  <si>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</si>
  <si>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</si>
  <si>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</si>
  <si>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</si>
  <si>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</si>
  <si>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</si>
  <si>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</si>
  <si>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</si>
  <si>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</si>
  <si>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</si>
  <si>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</si>
  <si>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</si>
  <si>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</si>
  <si>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</si>
  <si>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</si>
  <si>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</si>
  <si>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</si>
  <si>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</si>
  <si>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</si>
  <si>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</si>
  <si>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</si>
  <si>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</si>
  <si>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</si>
  <si>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</si>
  <si>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</si>
  <si>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</si>
  <si>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</si>
  <si>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</si>
  <si>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</si>
  <si>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</si>
  <si>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</si>
  <si>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</si>
  <si>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</si>
  <si>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</si>
  <si>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</si>
  <si>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</si>
  <si>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</si>
  <si>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</si>
  <si>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</si>
  <si>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</si>
  <si>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</si>
  <si>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</si>
  <si>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</si>
  <si>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</si>
  <si>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</si>
  <si>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</si>
  <si>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</si>
  <si>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</si>
  <si>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</si>
  <si>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</si>
  <si>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</si>
  <si>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</si>
  <si>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</si>
  <si>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</si>
  <si>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</si>
  <si>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</si>
  <si>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</si>
  <si>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</si>
  <si>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</si>
  <si>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</si>
  <si>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</si>
  <si>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</si>
  <si>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</si>
  <si>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</si>
  <si>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</si>
  <si>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</si>
  <si>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</si>
  <si>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</si>
  <si>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</si>
  <si>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</si>
  <si>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</si>
  <si>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</si>
  <si>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</si>
  <si>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</si>
  <si>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</si>
  <si>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</si>
  <si>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</si>
  <si>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</si>
  <si>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</si>
  <si>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</si>
  <si>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</si>
  <si>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</si>
  <si>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</si>
  <si>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</si>
  <si>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</si>
  <si>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</si>
  <si>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</si>
  <si>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</si>
  <si>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</si>
  <si>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</si>
  <si>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</si>
  <si>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</si>
  <si>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</si>
  <si>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</si>
  <si>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</si>
  <si>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</si>
  <si>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</si>
  <si>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</si>
  <si>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</si>
  <si>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</si>
  <si>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</si>
  <si>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</si>
  <si>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</si>
  <si>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</si>
  <si>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</si>
  <si>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</si>
  <si>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</si>
  <si>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</si>
  <si>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</si>
  <si>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</si>
  <si>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</si>
  <si>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</si>
  <si>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</si>
  <si>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</si>
  <si>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</si>
  <si>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</si>
  <si>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</si>
  <si>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</si>
  <si>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</si>
  <si>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</si>
  <si>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</si>
  <si>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</si>
  <si>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</si>
  <si>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</si>
  <si>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</si>
  <si>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</si>
  <si>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</si>
  <si>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</si>
  <si>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</si>
  <si>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</si>
  <si>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</si>
  <si>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</si>
  <si>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</si>
  <si>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</si>
  <si>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</si>
  <si>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</si>
  <si>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</si>
  <si>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</si>
  <si>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</si>
  <si>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</si>
  <si>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</si>
  <si>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</si>
  <si>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</si>
  <si>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</si>
  <si>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</si>
  <si>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</si>
  <si>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</si>
  <si>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</si>
  <si>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</si>
  <si>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</si>
  <si>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</si>
  <si>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</si>
  <si>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</si>
  <si>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</si>
  <si>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</si>
  <si>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</si>
  <si>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</si>
  <si>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</si>
  <si>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</si>
  <si>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</si>
  <si>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</si>
  <si>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</si>
  <si>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</si>
  <si>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</si>
  <si>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</si>
  <si>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</si>
  <si>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</si>
  <si>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</si>
  <si>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</si>
  <si>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</si>
  <si>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</si>
  <si>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</si>
  <si>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</si>
  <si>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</si>
  <si>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</si>
  <si>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</si>
  <si>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</si>
  <si>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</si>
  <si>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</si>
  <si>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</si>
  <si>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</si>
  <si>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</si>
  <si>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</si>
  <si>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</si>
  <si>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</si>
  <si>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</si>
  <si>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</si>
  <si>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</si>
  <si>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</si>
  <si>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</si>
  <si>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</si>
  <si>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</si>
  <si>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</si>
  <si>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</si>
  <si>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</si>
  <si>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</si>
  <si>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</si>
  <si>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</si>
  <si>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</si>
  <si>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</si>
  <si>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</si>
  <si>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</si>
  <si>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</si>
  <si>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</si>
  <si>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</si>
  <si>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</si>
  <si>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</si>
  <si>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</si>
  <si>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</si>
  <si>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</si>
  <si>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</si>
  <si>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</si>
  <si>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</si>
  <si>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</si>
  <si>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</si>
  <si>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</si>
  <si>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</si>
  <si>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</si>
  <si>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</si>
  <si>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</si>
  <si>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</si>
  <si>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</si>
  <si>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</si>
  <si>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</si>
  <si>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</si>
  <si>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</si>
  <si>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</si>
  <si>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</si>
  <si>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</si>
  <si>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</si>
  <si>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</si>
  <si>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</si>
  <si>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</si>
  <si>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</si>
  <si>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</si>
  <si>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</si>
  <si>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</si>
  <si>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</si>
  <si>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</si>
  <si>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</si>
  <si>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</si>
  <si>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</si>
  <si>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</si>
  <si>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</si>
  <si>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</si>
  <si>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</si>
  <si>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</si>
  <si>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</si>
  <si>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</si>
  <si>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</si>
  <si>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</si>
  <si>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</si>
  <si>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</si>
  <si>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</si>
  <si>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</si>
  <si>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</si>
  <si>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</si>
  <si>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</si>
  <si>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</si>
  <si>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</si>
  <si>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</si>
  <si>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</si>
  <si>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</si>
  <si>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</si>
  <si>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</si>
  <si>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</si>
  <si>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</si>
  <si>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</si>
  <si>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</si>
  <si>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</si>
  <si>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</si>
  <si>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</si>
  <si>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</si>
  <si>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</si>
  <si>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</si>
  <si>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</si>
  <si>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</si>
  <si>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</si>
  <si>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</si>
  <si>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</si>
  <si>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</si>
  <si>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</si>
  <si>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</si>
  <si>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</si>
  <si>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</si>
  <si>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</si>
  <si>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</si>
  <si>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</si>
  <si>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</si>
  <si>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</si>
  <si>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</si>
  <si>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</si>
  <si>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</si>
  <si>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</si>
  <si>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</si>
  <si>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</si>
  <si>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</si>
  <si>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</si>
  <si>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</si>
  <si>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</si>
  <si>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</si>
  <si>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</si>
  <si>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</si>
  <si>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</si>
  <si>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</si>
  <si>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</si>
  <si>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</si>
  <si>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</si>
  <si>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</si>
  <si>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</si>
  <si>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</si>
  <si>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</si>
  <si>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</si>
  <si>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</si>
  <si>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</si>
  <si>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</si>
  <si>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</si>
  <si>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</si>
  <si>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</si>
  <si>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</si>
  <si>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</si>
  <si>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</si>
  <si>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</si>
  <si>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</si>
  <si>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</si>
  <si>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</si>
  <si>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</si>
  <si>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</si>
  <si>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</si>
  <si>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</si>
  <si>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</si>
  <si>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</si>
  <si>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</si>
  <si>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</si>
  <si>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</si>
  <si>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</si>
  <si>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</si>
  <si>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</si>
  <si>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</si>
  <si>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</si>
  <si>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</si>
  <si>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</si>
  <si>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</si>
  <si>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</si>
  <si>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</si>
  <si>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</si>
  <si>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</si>
  <si>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</si>
  <si>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</si>
  <si>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</si>
  <si>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</si>
  <si>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</si>
  <si>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</si>
  <si>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</si>
  <si>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</si>
  <si>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</si>
  <si>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</si>
  <si>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</si>
  <si>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</si>
  <si>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</si>
  <si>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</si>
  <si>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</si>
  <si>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</si>
  <si>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</si>
  <si>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</si>
  <si>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</si>
  <si>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</si>
  <si>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</si>
  <si>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</si>
  <si>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</si>
  <si>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</si>
  <si>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</si>
  <si>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</si>
  <si>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</si>
  <si>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</si>
  <si>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</si>
  <si>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</si>
  <si>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</si>
  <si>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</si>
  <si>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</si>
  <si>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</si>
  <si>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</si>
  <si>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</si>
  <si>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</si>
  <si>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</si>
  <si>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</si>
  <si>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</si>
  <si>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</si>
  <si>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</si>
  <si>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</si>
  <si>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</si>
  <si>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</si>
  <si>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</si>
  <si>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</si>
  <si>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</si>
  <si>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</si>
  <si>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</si>
  <si>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</si>
  <si>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</si>
  <si>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</si>
  <si>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</si>
  <si>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</si>
  <si>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</si>
  <si>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</si>
  <si>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</si>
  <si>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</si>
  <si>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</si>
  <si>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</si>
  <si>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</si>
  <si>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</si>
  <si>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</si>
  <si>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</si>
  <si>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</si>
  <si>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</si>
  <si>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</si>
  <si>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</si>
  <si>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</si>
  <si>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</si>
  <si>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</si>
  <si>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</si>
  <si>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</si>
  <si>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</si>
  <si>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</si>
  <si>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</si>
  <si>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</si>
  <si>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</si>
  <si>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</si>
  <si>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</si>
  <si>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</si>
  <si>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</si>
  <si>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</si>
  <si>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</si>
  <si>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</si>
  <si>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</si>
  <si>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</si>
  <si>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</si>
  <si>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</si>
  <si>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</si>
  <si>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</si>
  <si>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</si>
  <si>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</si>
  <si>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</si>
  <si>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</si>
  <si>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</si>
  <si>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</si>
  <si>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</si>
  <si>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</si>
  <si>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</si>
  <si>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</si>
  <si>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</si>
  <si>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</si>
  <si>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</si>
  <si>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</si>
  <si>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</si>
  <si>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</si>
  <si>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</si>
  <si>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</si>
  <si>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</si>
  <si>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</si>
  <si>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</si>
  <si>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</si>
  <si>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</si>
  <si>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</si>
  <si>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</si>
  <si>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</si>
  <si>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</si>
  <si>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</si>
  <si>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</si>
  <si>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</si>
  <si>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</si>
  <si>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</si>
  <si>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</si>
  <si>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</si>
  <si>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</si>
  <si>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</si>
  <si>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</si>
  <si>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</si>
  <si>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</si>
  <si>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</si>
  <si>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</si>
  <si>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</si>
  <si>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</si>
  <si>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</si>
  <si>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</si>
  <si>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</si>
  <si>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</si>
  <si>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</si>
  <si>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</si>
  <si>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</si>
  <si>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</si>
  <si>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</si>
  <si>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</si>
  <si>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</si>
  <si>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</si>
  <si>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</si>
  <si>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</si>
  <si>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</si>
  <si>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</si>
  <si>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</si>
  <si>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</si>
  <si>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</si>
  <si>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</si>
  <si>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</si>
  <si>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</si>
  <si>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</si>
  <si>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</si>
  <si>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</si>
  <si>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</si>
  <si>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</si>
  <si>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</si>
  <si>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</si>
  <si>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</si>
  <si>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</si>
  <si>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</si>
  <si>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</si>
  <si>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</si>
  <si>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</si>
  <si>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</si>
  <si>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</si>
  <si>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</si>
  <si>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</si>
  <si>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</si>
  <si>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</si>
  <si>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</si>
  <si>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</si>
  <si>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</si>
  <si>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</si>
  <si>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</si>
  <si>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</si>
  <si>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</si>
  <si>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</si>
  <si>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</si>
  <si>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</si>
  <si>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</si>
  <si>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</si>
  <si>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</si>
  <si>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</si>
  <si>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</si>
  <si>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</si>
  <si>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</si>
  <si>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</si>
  <si>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</si>
  <si>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</si>
  <si>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</si>
  <si>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</si>
  <si>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</si>
  <si>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</si>
  <si>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</si>
  <si>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</si>
  <si>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</si>
  <si>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</si>
  <si>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</si>
  <si>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</si>
  <si>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</si>
  <si>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</si>
  <si>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</si>
  <si>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</si>
  <si>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</si>
  <si>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</si>
  <si>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</si>
  <si>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</si>
  <si>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</si>
  <si>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</si>
  <si>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</si>
  <si>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</si>
  <si>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</si>
  <si>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</si>
  <si>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</si>
  <si>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</si>
  <si>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</si>
  <si>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</si>
  <si>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</si>
  <si>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</si>
  <si>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</si>
  <si>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</si>
  <si>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</si>
  <si>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</si>
  <si>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</si>
  <si>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</si>
  <si>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</si>
  <si>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</si>
  <si>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</si>
  <si>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</si>
  <si>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</si>
  <si>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</si>
  <si>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</si>
  <si>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</si>
  <si>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</si>
  <si>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</si>
  <si>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</si>
  <si>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</si>
  <si>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</si>
  <si>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</si>
  <si>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</si>
  <si>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</si>
  <si>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</si>
  <si>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</si>
  <si>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</si>
  <si>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</si>
  <si>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</si>
  <si>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</si>
  <si>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</si>
  <si>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</si>
  <si>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</si>
  <si>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</si>
  <si>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</si>
  <si>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</si>
  <si>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</si>
  <si>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</si>
  <si>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</si>
  <si>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</si>
  <si>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</si>
  <si>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</si>
  <si>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</si>
  <si>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</si>
  <si>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</si>
  <si>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</si>
  <si>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</si>
  <si>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</si>
  <si>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</si>
  <si>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</si>
  <si>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</si>
  <si>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</si>
  <si>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</si>
  <si>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</si>
  <si>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</si>
  <si>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</si>
  <si>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</si>
  <si>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</si>
  <si>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</si>
  <si>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</si>
  <si>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</si>
  <si>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</si>
  <si>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</si>
  <si>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</si>
  <si>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</si>
  <si>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</si>
  <si>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</si>
  <si>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</si>
  <si>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</si>
  <si>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</si>
  <si>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</si>
  <si>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</si>
  <si>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</si>
  <si>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</si>
  <si>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</si>
  <si>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</si>
  <si>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</si>
  <si>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</si>
  <si>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</si>
  <si>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</si>
  <si>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</si>
  <si>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</si>
  <si>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</si>
  <si>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</si>
  <si>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</si>
  <si>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</si>
  <si>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</si>
  <si>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</si>
  <si>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</si>
  <si>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</si>
  <si>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</si>
  <si>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</si>
  <si>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</si>
  <si>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</si>
  <si>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</si>
  <si>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</si>
  <si>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</si>
  <si>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</si>
  <si>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</si>
  <si>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</si>
  <si>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</si>
  <si>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</si>
  <si>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</si>
  <si>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</si>
  <si>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</si>
  <si>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</si>
  <si>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</si>
  <si>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</si>
  <si>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</si>
  <si>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</si>
  <si>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</si>
  <si>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</si>
  <si>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</si>
  <si>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</si>
  <si>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</si>
  <si>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</si>
  <si>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</si>
  <si>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</si>
  <si>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</si>
  <si>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</si>
  <si>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</si>
  <si>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</si>
  <si>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</si>
  <si>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</si>
  <si>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</si>
  <si>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</si>
  <si>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</si>
  <si>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</si>
  <si>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</si>
  <si>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</si>
  <si>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</si>
  <si>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</si>
  <si>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</si>
  <si>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</si>
  <si>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</si>
  <si>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</si>
  <si>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</si>
  <si>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</si>
  <si>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</si>
  <si>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</si>
  <si>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</si>
  <si>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</si>
  <si>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</si>
  <si>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</si>
  <si>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</si>
  <si>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</si>
  <si>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</si>
  <si>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</si>
  <si>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</si>
  <si>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</si>
  <si>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</si>
  <si>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</si>
  <si>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</si>
  <si>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</si>
  <si>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</si>
  <si>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</si>
  <si>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</si>
  <si>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</si>
  <si>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</si>
  <si>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</si>
  <si>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</si>
  <si>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</si>
  <si>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</si>
  <si>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</si>
  <si>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</si>
  <si>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</si>
  <si>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</si>
  <si>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</si>
  <si>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</si>
  <si>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</si>
  <si>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</si>
  <si>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</si>
  <si>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</si>
  <si>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</si>
  <si>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</si>
  <si>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</si>
  <si>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</si>
  <si>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</si>
  <si>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</si>
  <si>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</si>
  <si>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</si>
  <si>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</si>
  <si>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</si>
  <si>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</si>
  <si>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</si>
  <si>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</si>
  <si>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</si>
  <si>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</si>
  <si>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</si>
  <si>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</si>
  <si>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</si>
  <si>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</si>
  <si>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</si>
  <si>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</si>
  <si>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</si>
  <si>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</si>
  <si>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</si>
  <si>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</si>
  <si>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</si>
  <si>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</si>
  <si>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</si>
  <si>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</si>
  <si>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</si>
  <si>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</si>
  <si>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</si>
  <si>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</si>
  <si>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</si>
  <si>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</si>
  <si>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</si>
  <si>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</si>
  <si>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</si>
  <si>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</si>
  <si>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</si>
  <si>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</si>
  <si>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</si>
  <si>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</si>
  <si>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</si>
  <si>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</si>
  <si>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</si>
  <si>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</si>
  <si>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</si>
  <si>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</si>
  <si>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</si>
  <si>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</si>
  <si>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</si>
  <si>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</si>
  <si>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</si>
  <si>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</si>
  <si>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</si>
  <si>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</si>
  <si>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</si>
  <si>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</si>
  <si>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</si>
  <si>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</si>
  <si>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</si>
  <si>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</si>
  <si>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</si>
  <si>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</si>
  <si>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</si>
  <si>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</si>
  <si>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</si>
  <si>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</si>
  <si>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</si>
  <si>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</si>
  <si>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</si>
  <si>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</si>
  <si>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</si>
  <si>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</si>
  <si>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</si>
  <si>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</si>
  <si>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</si>
  <si>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</si>
  <si>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</si>
  <si>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</si>
  <si>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</si>
  <si>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</si>
  <si>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</si>
  <si>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</si>
  <si>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</si>
  <si>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</si>
  <si>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</si>
  <si>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</si>
  <si>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</si>
  <si>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</si>
  <si>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</si>
  <si>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</si>
  <si>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</si>
  <si>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</si>
  <si>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</si>
  <si>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</si>
  <si>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</si>
  <si>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</si>
  <si>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</si>
  <si>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</si>
  <si>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</si>
  <si>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</si>
  <si>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</si>
  <si>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</si>
  <si>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</si>
  <si>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</si>
  <si>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</si>
  <si>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</si>
  <si>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</si>
  <si>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</si>
  <si>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</si>
  <si>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</si>
  <si>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</si>
  <si>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</si>
  <si>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</si>
  <si>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</si>
  <si>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</si>
  <si>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</si>
  <si>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</si>
  <si>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</si>
  <si>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</si>
  <si>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</si>
  <si>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</si>
  <si>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</si>
  <si>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</si>
  <si>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</si>
  <si>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</si>
  <si>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</si>
  <si>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</si>
  <si>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</si>
  <si>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</si>
  <si>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</si>
  <si>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</si>
  <si>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</si>
  <si>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</si>
  <si>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</si>
  <si>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</si>
  <si>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</si>
  <si>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</si>
  <si>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</si>
  <si>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</si>
  <si>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</si>
  <si>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</si>
  <si>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</si>
  <si>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</si>
  <si>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</si>
  <si>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</si>
  <si>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</si>
  <si>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</si>
  <si>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</si>
  <si>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</si>
  <si>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</si>
  <si>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</si>
  <si>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</si>
  <si>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</si>
  <si>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</si>
  <si>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</si>
  <si>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</si>
  <si>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</si>
  <si>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</si>
  <si>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</si>
  <si>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</si>
  <si>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</si>
  <si>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</si>
  <si>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</si>
  <si>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</si>
  <si>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</si>
  <si>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</si>
  <si>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</si>
  <si>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</si>
  <si>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</si>
  <si>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</si>
  <si>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</si>
  <si>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</si>
  <si>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</si>
  <si>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</si>
  <si>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</si>
  <si>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</si>
  <si>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</si>
  <si>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</si>
  <si>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</si>
  <si>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</si>
  <si>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</si>
  <si>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</si>
  <si>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</si>
  <si>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</si>
  <si>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</si>
  <si>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</si>
  <si>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</si>
  <si>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</si>
  <si>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</si>
  <si>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</si>
  <si>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</si>
  <si>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</si>
  <si>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</si>
  <si>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</si>
  <si>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</si>
  <si>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</si>
  <si>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</si>
  <si>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</si>
  <si>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</si>
  <si>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</si>
  <si>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</si>
  <si>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</si>
  <si>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</si>
  <si>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</si>
  <si>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</si>
  <si>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</si>
  <si>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</si>
  <si>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</si>
  <si>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</si>
  <si>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</si>
  <si>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</si>
  <si>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</si>
  <si>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</si>
  <si>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</si>
  <si>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</si>
  <si>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</si>
  <si>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</si>
  <si>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</si>
  <si>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</si>
  <si>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</si>
  <si>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</si>
  <si>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</si>
  <si>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</si>
  <si>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</si>
  <si>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</si>
  <si>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</si>
  <si>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</si>
  <si>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</si>
  <si>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</si>
  <si>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</si>
  <si>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</si>
  <si>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</si>
  <si>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</si>
  <si>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</si>
  <si>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</si>
  <si>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</si>
  <si>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</si>
  <si>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</si>
  <si>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</si>
  <si>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</si>
  <si>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</si>
  <si>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</si>
  <si>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</si>
  <si>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</si>
  <si>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</si>
  <si>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</si>
  <si>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</si>
  <si>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</si>
  <si>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</si>
  <si>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</si>
  <si>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</si>
  <si>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</si>
  <si>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</si>
  <si>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</si>
  <si>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</si>
  <si>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</si>
  <si>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</si>
  <si>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</si>
  <si>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</si>
  <si>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</si>
  <si>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</si>
  <si>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</si>
  <si>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</si>
  <si>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</si>
  <si>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</si>
  <si>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</si>
  <si>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</si>
  <si>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</si>
  <si>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</si>
  <si>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</si>
  <si>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</si>
  <si>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</si>
  <si>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</si>
  <si>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</si>
  <si>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</si>
  <si>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</si>
  <si>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</si>
  <si>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</si>
  <si>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</si>
  <si>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</si>
  <si>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</si>
  <si>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</si>
  <si>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</si>
  <si>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</si>
  <si>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</si>
  <si>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</si>
  <si>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</si>
  <si>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</si>
  <si>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</si>
  <si>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</si>
  <si>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</si>
  <si>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</si>
  <si>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</si>
  <si>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</si>
  <si>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</si>
  <si>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</si>
  <si>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</si>
  <si>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</si>
  <si>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</si>
  <si>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</si>
  <si>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</si>
  <si>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</si>
  <si>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</si>
  <si>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</si>
  <si>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</si>
  <si>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</si>
  <si>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</si>
  <si>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</si>
  <si>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</si>
  <si>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</si>
  <si>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</si>
  <si>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</si>
  <si>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</si>
  <si>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</si>
  <si>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</si>
  <si>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</si>
  <si>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</si>
  <si>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</si>
  <si>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</si>
  <si>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</si>
  <si>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</si>
  <si>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</si>
  <si>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</si>
  <si>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</si>
  <si>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</si>
  <si>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</si>
  <si>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</si>
  <si>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</si>
  <si>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</si>
  <si>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</si>
  <si>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</si>
  <si>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</si>
  <si>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</si>
  <si>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</si>
  <si>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</si>
  <si>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</si>
  <si>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</si>
  <si>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</si>
  <si>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</si>
  <si>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</si>
  <si>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</si>
  <si>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</si>
  <si>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</si>
  <si>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</si>
  <si>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</si>
  <si>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</si>
  <si>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</si>
  <si>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</si>
  <si>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</si>
  <si>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</si>
  <si>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</si>
  <si>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</si>
  <si>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</si>
  <si>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</si>
  <si>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</si>
  <si>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</si>
  <si>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</si>
  <si>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</si>
  <si>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</si>
  <si>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</si>
  <si>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</si>
  <si>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</si>
  <si>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</si>
  <si>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</si>
  <si>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</si>
  <si>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</si>
  <si>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</si>
  <si>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</si>
  <si>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</si>
  <si>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</si>
  <si>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</si>
  <si>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</si>
  <si>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</si>
  <si>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</si>
  <si>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</si>
  <si>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</si>
  <si>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</si>
  <si>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</si>
  <si>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</si>
  <si>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</si>
  <si>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</si>
  <si>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</si>
  <si>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</si>
  <si>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</si>
  <si>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</si>
  <si>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</si>
  <si>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</si>
  <si>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</si>
  <si>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</si>
  <si>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</si>
  <si>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</si>
  <si>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</si>
  <si>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</si>
  <si>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</si>
  <si>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</si>
  <si>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</si>
  <si>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</si>
  <si>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</si>
  <si>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</si>
  <si>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</si>
  <si>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</si>
  <si>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</si>
  <si>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</si>
  <si>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</si>
  <si>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</si>
  <si>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</si>
  <si>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</si>
  <si>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</si>
  <si>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</si>
  <si>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</si>
  <si>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</si>
  <si>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</si>
  <si>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</si>
  <si>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</si>
  <si>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</si>
  <si>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</si>
  <si>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</si>
  <si>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</si>
  <si>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</si>
  <si>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</si>
  <si>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</si>
  <si>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</si>
  <si>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</si>
  <si>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</si>
  <si>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</si>
  <si>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</si>
  <si>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</si>
  <si>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</si>
  <si>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</si>
  <si>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</si>
  <si>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</si>
  <si>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</si>
  <si>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</si>
  <si>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</si>
  <si>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</si>
  <si>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</si>
  <si>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</si>
  <si>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</si>
  <si>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</si>
  <si>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</si>
  <si>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</si>
  <si>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</si>
  <si>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</si>
  <si>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</si>
  <si>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</si>
  <si>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</si>
  <si>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</si>
  <si>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</si>
  <si>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</si>
  <si>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</si>
  <si>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</si>
  <si>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</si>
  <si>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</si>
  <si>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</si>
  <si>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</si>
  <si>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</si>
  <si>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</si>
  <si>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</si>
  <si>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</si>
  <si>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</si>
  <si>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</si>
  <si>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</si>
  <si>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</si>
  <si>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</si>
  <si>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</si>
  <si>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</si>
  <si>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</si>
  <si>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</si>
  <si>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</si>
  <si>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</si>
  <si>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</si>
  <si>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</si>
  <si>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</si>
  <si>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</si>
  <si>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</si>
  <si>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</si>
  <si>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</si>
  <si>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</si>
  <si>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</si>
  <si>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</si>
  <si>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</si>
  <si>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</si>
  <si>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</si>
  <si>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</si>
  <si>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</si>
  <si>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</si>
  <si>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</si>
  <si>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</si>
  <si>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</si>
  <si>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</si>
  <si>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</si>
  <si>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</si>
  <si>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</si>
  <si>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</si>
  <si>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</si>
  <si>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</si>
  <si>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</si>
  <si>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</si>
  <si>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</si>
  <si>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</si>
  <si>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</si>
  <si>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</si>
  <si>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</si>
  <si>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</si>
  <si>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</si>
  <si>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</si>
  <si>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</si>
  <si>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</si>
  <si>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</si>
  <si>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</si>
  <si>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</si>
  <si>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</si>
  <si>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</si>
  <si>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</si>
  <si>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</si>
  <si>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</si>
  <si>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</si>
  <si>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</si>
  <si>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</si>
  <si>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</si>
  <si>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</si>
  <si>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</si>
  <si>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</si>
  <si>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</si>
  <si>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</si>
  <si>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</si>
  <si>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</si>
  <si>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</si>
  <si>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</si>
  <si>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</si>
  <si>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</si>
  <si>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</si>
  <si>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</si>
  <si>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</si>
  <si>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</si>
  <si>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</si>
  <si>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</si>
  <si>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</si>
  <si>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</si>
  <si>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</si>
  <si>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</si>
  <si>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</si>
  <si>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</si>
  <si>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</si>
  <si>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</si>
  <si>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</si>
  <si>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</si>
  <si>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</si>
  <si>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</si>
  <si>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</si>
  <si>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</si>
  <si>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</si>
  <si>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</si>
  <si>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</si>
  <si>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</si>
  <si>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</si>
  <si>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</si>
  <si>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</si>
  <si>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</si>
  <si>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</si>
  <si>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</si>
  <si>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</si>
  <si>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</si>
  <si>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</si>
  <si>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</si>
  <si>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</si>
  <si>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</si>
  <si>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</si>
  <si>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</si>
  <si>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</si>
  <si>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</si>
  <si>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</si>
  <si>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</si>
  <si>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</si>
  <si>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</si>
  <si>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</si>
  <si>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</si>
  <si>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</si>
  <si>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</si>
  <si>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</si>
  <si>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</si>
  <si>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</si>
  <si>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</si>
  <si>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</si>
  <si>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</si>
  <si>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</si>
  <si>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</si>
  <si>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</si>
  <si>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</si>
  <si>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</si>
  <si>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</si>
  <si>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</si>
  <si>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</si>
  <si>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</si>
  <si>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</si>
  <si>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</si>
  <si>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</si>
  <si>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</si>
  <si>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</si>
  <si>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</si>
  <si>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</si>
  <si>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</si>
  <si>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</si>
  <si>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</si>
  <si>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</si>
  <si>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</si>
  <si>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</si>
  <si>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</si>
  <si>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</si>
  <si>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</si>
  <si>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</si>
  <si>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</si>
  <si>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</si>
  <si>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</si>
  <si>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</si>
  <si>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</si>
  <si>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</si>
  <si>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</si>
  <si>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</si>
  <si>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</si>
  <si>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</si>
  <si>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</si>
  <si>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</si>
  <si>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</si>
  <si>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</si>
  <si>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</si>
  <si>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</si>
  <si>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</si>
  <si>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</si>
  <si>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</si>
  <si>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</si>
  <si>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</si>
  <si>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</si>
  <si>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</si>
  <si>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</si>
  <si>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</si>
  <si>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</si>
  <si>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</si>
  <si>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</si>
  <si>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</si>
  <si>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</si>
  <si>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</si>
  <si>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</si>
  <si>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</si>
  <si>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</si>
  <si>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</si>
  <si>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</si>
  <si>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</si>
  <si>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</si>
  <si>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</si>
  <si>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</si>
  <si>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</si>
  <si>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</si>
  <si>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</si>
  <si>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</si>
  <si>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</si>
  <si>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</si>
  <si>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</si>
  <si>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</si>
  <si>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</si>
  <si>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</si>
  <si>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</si>
  <si>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</si>
  <si>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</si>
  <si>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</si>
  <si>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</si>
  <si>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</si>
  <si>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</si>
  <si>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</si>
  <si>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</si>
  <si>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</si>
  <si>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</si>
  <si>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</si>
  <si>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</si>
  <si>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</si>
  <si>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</si>
  <si>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</si>
  <si>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</si>
  <si>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</si>
  <si>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</si>
  <si>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</si>
  <si>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</si>
  <si>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</si>
  <si>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</si>
  <si>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</si>
  <si>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</si>
  <si>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</si>
  <si>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</si>
  <si>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</si>
  <si>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</si>
  <si>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</si>
  <si>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</si>
  <si>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</si>
  <si>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</si>
  <si>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</si>
  <si>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</si>
  <si>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</si>
  <si>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</si>
  <si>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</si>
  <si>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</si>
  <si>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</si>
  <si>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</si>
  <si>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</si>
  <si>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</si>
  <si>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</si>
  <si>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</si>
  <si>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</si>
  <si>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</si>
  <si>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</si>
  <si>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</si>
  <si>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</si>
  <si>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</si>
  <si>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</si>
  <si>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</si>
  <si>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</si>
  <si>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</si>
  <si>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</si>
  <si>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</si>
  <si>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</si>
  <si>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</si>
  <si>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</si>
  <si>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</si>
  <si>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</si>
  <si>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</si>
  <si>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</si>
  <si>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</si>
  <si>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</si>
  <si>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</si>
  <si>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</si>
  <si>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</si>
  <si>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</si>
  <si>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</si>
  <si>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</si>
  <si>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</si>
  <si>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</si>
  <si>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</si>
  <si>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</si>
  <si>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</si>
  <si>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</si>
  <si>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</si>
  <si>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</si>
  <si>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</si>
  <si>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</si>
  <si>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</si>
  <si>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</si>
  <si>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</si>
  <si>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</si>
  <si>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</si>
  <si>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</si>
  <si>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</si>
  <si>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</si>
  <si>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</si>
  <si>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</si>
  <si>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</si>
  <si>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</si>
  <si>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</si>
  <si>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</si>
  <si>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</si>
  <si>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</si>
  <si>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</si>
  <si>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</si>
  <si>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</si>
  <si>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</si>
  <si>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</si>
  <si>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</si>
  <si>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</si>
  <si>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</si>
  <si>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</si>
  <si>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</si>
  <si>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</si>
  <si>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</si>
  <si>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</si>
  <si>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</si>
  <si>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</si>
  <si>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</si>
  <si>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</si>
  <si>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</si>
  <si>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</si>
  <si>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</si>
  <si>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</si>
  <si>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</si>
  <si>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</si>
  <si>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</si>
  <si>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</si>
  <si>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</si>
  <si>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</si>
  <si>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</si>
  <si>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</si>
  <si>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</si>
  <si>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</si>
  <si>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</si>
  <si>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</si>
  <si>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</si>
  <si>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</si>
  <si>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</si>
  <si>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</si>
  <si>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</si>
  <si>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</si>
  <si>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</si>
  <si>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</si>
  <si>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</si>
  <si>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</si>
  <si>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</si>
  <si>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</si>
  <si>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</si>
  <si>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</si>
  <si>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</si>
  <si>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</si>
  <si>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</si>
  <si>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</si>
  <si>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</si>
  <si>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</si>
  <si>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</si>
  <si>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</si>
  <si>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</si>
  <si>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</si>
  <si>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</si>
  <si>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</si>
  <si>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</si>
  <si>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</si>
  <si>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</si>
  <si>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</si>
  <si>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</si>
  <si>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</si>
  <si>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</si>
  <si>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</si>
  <si>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</si>
  <si>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</si>
  <si>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</si>
  <si>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</si>
  <si>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</si>
  <si>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</si>
  <si>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</si>
  <si>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</si>
  <si>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</si>
  <si>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</si>
  <si>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</si>
  <si>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</si>
  <si>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</si>
  <si>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</si>
  <si>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</si>
  <si>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</si>
  <si>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</si>
  <si>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</si>
  <si>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</si>
  <si>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</si>
  <si>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</si>
  <si>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</si>
  <si>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</si>
  <si>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</si>
  <si>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</si>
  <si>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</si>
  <si>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</si>
  <si>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</si>
  <si>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</si>
  <si>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</si>
  <si>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</si>
  <si>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</si>
  <si>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</si>
  <si>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</si>
  <si>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</si>
  <si>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</si>
  <si>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</si>
  <si>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</si>
  <si>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</si>
  <si>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</si>
  <si>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</si>
  <si>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</si>
  <si>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</si>
  <si>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</si>
  <si>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</si>
  <si>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</si>
  <si>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</si>
  <si>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</si>
  <si>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</si>
  <si>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</si>
  <si>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</si>
  <si>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</si>
  <si>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</si>
  <si>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</si>
  <si>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</si>
  <si>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</si>
  <si>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</si>
  <si>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</si>
  <si>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</si>
  <si>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</si>
  <si>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</si>
  <si>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</si>
  <si>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</si>
  <si>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</si>
  <si>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</si>
  <si>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</si>
  <si>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</si>
  <si>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</si>
  <si>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</si>
  <si>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</si>
  <si>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</si>
  <si>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</si>
  <si>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</si>
  <si>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</si>
  <si>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</si>
  <si>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</si>
  <si>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</si>
  <si>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</si>
  <si>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</si>
  <si>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</si>
  <si>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</si>
  <si>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</si>
  <si>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</si>
  <si>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</si>
  <si>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</si>
  <si>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</si>
  <si>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</si>
  <si>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</si>
  <si>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</si>
  <si>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</si>
  <si>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</si>
  <si>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</si>
  <si>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</si>
  <si>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</si>
  <si>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</si>
  <si>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</si>
  <si>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</si>
  <si>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</si>
  <si>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</si>
  <si>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</si>
  <si>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</si>
  <si>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</si>
  <si>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</si>
  <si>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</si>
  <si>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</si>
  <si>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</si>
  <si>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</si>
  <si>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</si>
  <si>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</si>
  <si>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</si>
  <si>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</si>
  <si>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</si>
  <si>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</si>
  <si>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</si>
  <si>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</si>
  <si>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</si>
  <si>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</si>
  <si>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</si>
  <si>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</si>
  <si>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</si>
  <si>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</si>
  <si>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</si>
  <si>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</si>
  <si>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</si>
  <si>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</si>
  <si>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</si>
  <si>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</si>
  <si>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</si>
  <si>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</si>
  <si>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</si>
  <si>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</si>
  <si>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</si>
  <si>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</si>
  <si>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</si>
  <si>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</si>
  <si>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</si>
  <si>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</si>
  <si>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</si>
  <si>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</si>
  <si>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</si>
  <si>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</si>
  <si>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</si>
  <si>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</si>
  <si>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</si>
  <si>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</si>
  <si>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</si>
  <si>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</si>
  <si>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</si>
  <si>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</si>
  <si>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</si>
  <si>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</si>
  <si>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</si>
  <si>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</si>
  <si>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</si>
  <si>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</si>
  <si>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</si>
  <si>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</si>
  <si>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</si>
  <si>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</si>
  <si>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</si>
  <si>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</si>
  <si>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</si>
  <si>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</si>
  <si>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</si>
  <si>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</si>
  <si>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</si>
  <si>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</si>
  <si>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</si>
  <si>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</si>
  <si>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</si>
  <si>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</si>
  <si>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</si>
  <si>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</si>
  <si>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</si>
  <si>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</si>
  <si>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</si>
  <si>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</si>
  <si>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</si>
  <si>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</si>
  <si>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</si>
  <si>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</si>
  <si>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</si>
  <si>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</si>
  <si>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</si>
  <si>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</si>
  <si>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</si>
  <si>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</si>
  <si>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</si>
  <si>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</si>
  <si>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</si>
  <si>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</si>
  <si>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</si>
  <si>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</si>
  <si>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</si>
  <si>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</si>
  <si>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</si>
  <si>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</si>
  <si>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</si>
  <si>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</si>
  <si>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</si>
  <si>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</si>
  <si>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</si>
  <si>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</si>
  <si>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</si>
  <si>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</si>
  <si>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</si>
  <si>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</si>
  <si>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</si>
  <si>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</si>
  <si>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</si>
  <si>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</si>
  <si>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</si>
  <si>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</si>
  <si>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</si>
  <si>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</si>
  <si>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</si>
  <si>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</si>
  <si>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</si>
  <si>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</si>
  <si>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</si>
  <si>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</si>
  <si>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</si>
  <si>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</si>
  <si>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</si>
  <si>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</si>
  <si>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</si>
  <si>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</si>
  <si>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</si>
  <si>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</si>
  <si>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</si>
  <si>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</si>
  <si>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</si>
  <si>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</si>
  <si>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</si>
  <si>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</si>
  <si>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</si>
  <si>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</si>
  <si>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</si>
  <si>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</si>
  <si>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</si>
  <si>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</si>
  <si>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</si>
  <si>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</si>
  <si>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</si>
  <si>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</si>
  <si>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</si>
  <si>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</si>
  <si>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</si>
  <si>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</si>
  <si>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</si>
  <si>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</si>
  <si>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</si>
  <si>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</si>
  <si>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</si>
  <si>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</si>
  <si>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</si>
  <si>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</si>
  <si>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</si>
  <si>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</si>
  <si>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</si>
  <si>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</si>
  <si>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</si>
  <si>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</si>
  <si>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</si>
  <si>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</si>
  <si>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</si>
  <si>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</si>
  <si>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</si>
  <si>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</si>
  <si>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</si>
  <si>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</si>
  <si>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</si>
  <si>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</si>
  <si>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</si>
  <si>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</si>
  <si>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</si>
  <si>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</si>
  <si>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</si>
  <si>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</si>
  <si>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</si>
  <si>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</si>
  <si>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</si>
  <si>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</si>
  <si>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</si>
  <si>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</si>
  <si>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</si>
  <si>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</si>
  <si>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</si>
  <si>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</si>
  <si>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</si>
  <si>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</si>
  <si>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</si>
  <si>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</si>
  <si>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</si>
  <si>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</si>
  <si>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</si>
  <si>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</si>
  <si>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</si>
  <si>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</si>
  <si>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</si>
  <si>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</si>
  <si>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</si>
  <si>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</si>
  <si>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</si>
  <si>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</si>
  <si>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</si>
  <si>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</si>
  <si>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</si>
  <si>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</si>
  <si>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</si>
  <si>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</si>
  <si>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</si>
  <si>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</si>
  <si>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</si>
  <si>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</si>
  <si>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</si>
  <si>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</si>
  <si>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</si>
  <si>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</si>
  <si>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</si>
  <si>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</si>
  <si>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</si>
  <si>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</si>
  <si>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</si>
  <si>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</si>
  <si>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</si>
  <si>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</si>
  <si>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</si>
  <si>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</si>
  <si>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</si>
  <si>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</si>
  <si>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</si>
  <si>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</si>
  <si>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</si>
  <si>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</si>
  <si>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</si>
  <si>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</si>
  <si>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</si>
  <si>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</si>
  <si>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</si>
  <si>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</si>
  <si>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</si>
  <si>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</si>
  <si>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</si>
  <si>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</si>
  <si>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</si>
  <si>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</si>
  <si>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</si>
  <si>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</si>
  <si>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</si>
  <si>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</si>
  <si>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</si>
  <si>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</si>
  <si>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</si>
  <si>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</si>
  <si>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</si>
  <si>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</si>
  <si>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</si>
  <si>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</si>
  <si>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</si>
  <si>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</si>
  <si>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</si>
  <si>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</si>
  <si>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</si>
  <si>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</si>
  <si>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</si>
  <si>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</si>
  <si>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</si>
  <si>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</si>
  <si>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</si>
  <si>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</si>
  <si>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</si>
  <si>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</si>
  <si>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</si>
  <si>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</si>
  <si>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</si>
  <si>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</si>
  <si>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</si>
  <si>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</si>
  <si>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</si>
  <si>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</si>
  <si>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</si>
  <si>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</si>
  <si>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</si>
  <si>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</si>
  <si>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</si>
  <si>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</si>
  <si>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</si>
  <si>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</si>
  <si>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</si>
  <si>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</si>
  <si>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</si>
  <si>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</si>
  <si>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</si>
  <si>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</si>
  <si>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</si>
  <si>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</si>
  <si>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</si>
  <si>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</si>
  <si>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</si>
  <si>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</si>
  <si>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</si>
  <si>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</si>
  <si>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</si>
  <si>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</si>
  <si>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</si>
  <si>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</si>
  <si>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</si>
  <si>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</si>
  <si>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</si>
  <si>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</si>
  <si>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</si>
  <si>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</si>
  <si>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</si>
  <si>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</si>
  <si>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</si>
  <si>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</si>
  <si>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</si>
  <si>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</si>
  <si>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</si>
  <si>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</si>
  <si>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</si>
  <si>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</si>
  <si>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</si>
  <si>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</si>
  <si>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</si>
  <si>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</si>
  <si>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</si>
  <si>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</si>
  <si>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</si>
  <si>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</si>
  <si>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</si>
  <si>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</si>
  <si>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</si>
  <si>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</si>
  <si>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</si>
  <si>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</si>
  <si>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</si>
  <si>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</si>
  <si>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</si>
  <si>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</si>
  <si>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</si>
  <si>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</si>
  <si>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</si>
  <si>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</si>
  <si>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</si>
  <si>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</si>
  <si>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</si>
  <si>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</si>
  <si>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</si>
  <si>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</si>
  <si>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</si>
  <si>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</si>
  <si>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</si>
  <si>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</si>
  <si>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</si>
  <si>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</si>
  <si>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</si>
  <si>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</si>
  <si>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</si>
  <si>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</si>
  <si>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</si>
  <si>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</si>
  <si>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</si>
  <si>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</si>
  <si>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</si>
  <si>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</si>
  <si>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</si>
  <si>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</si>
  <si>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</si>
  <si>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</si>
  <si>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</si>
  <si>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</si>
  <si>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</si>
  <si>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</si>
  <si>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</si>
  <si>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</si>
  <si>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</si>
  <si>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</si>
  <si>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</si>
  <si>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</si>
  <si>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</si>
  <si>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</si>
  <si>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</si>
  <si>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</si>
  <si>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</si>
  <si>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</si>
  <si>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</si>
  <si>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</si>
  <si>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</si>
  <si>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</si>
  <si>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</si>
  <si>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</si>
  <si>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</si>
  <si>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</si>
  <si>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</si>
  <si>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</si>
  <si>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</si>
  <si>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</si>
  <si>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</si>
  <si>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</si>
  <si>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</si>
  <si>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</si>
  <si>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</si>
  <si>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</si>
  <si>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</si>
  <si>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</si>
  <si>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</si>
  <si>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</si>
  <si>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</si>
  <si>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</si>
  <si>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</si>
  <si>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</si>
  <si>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</si>
  <si>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</si>
  <si>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</si>
  <si>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</si>
  <si>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</si>
  <si>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</si>
  <si>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</si>
  <si>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</si>
  <si>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</si>
  <si>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</si>
  <si>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</si>
  <si>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</si>
  <si>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</si>
  <si>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</si>
  <si>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</si>
  <si>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</si>
  <si>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</si>
  <si>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</si>
  <si>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</si>
  <si>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</si>
  <si>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</si>
  <si>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</si>
  <si>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</si>
  <si>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</si>
  <si>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</si>
  <si>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</si>
  <si>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</si>
  <si>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</si>
  <si>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</si>
  <si>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</si>
  <si>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</si>
  <si>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</si>
  <si>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</si>
  <si>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</si>
  <si>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</si>
  <si>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</si>
  <si>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</si>
  <si>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</si>
  <si>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</si>
  <si>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</si>
  <si>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</si>
  <si>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</si>
  <si>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</si>
  <si>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</si>
  <si>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</si>
  <si>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</si>
  <si>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</si>
  <si>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</si>
  <si>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</si>
  <si>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</si>
  <si>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</si>
  <si>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</si>
  <si>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</si>
  <si>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</si>
  <si>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</si>
  <si>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</si>
  <si>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</si>
  <si>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</si>
  <si>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</si>
  <si>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</si>
  <si>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</si>
  <si>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</si>
  <si>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</si>
  <si>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</si>
  <si>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</si>
  <si>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</si>
  <si>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</si>
  <si>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</si>
  <si>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</si>
  <si>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</si>
  <si>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</si>
  <si>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</si>
  <si>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</si>
  <si>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</si>
  <si>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</si>
  <si>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</si>
  <si>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</si>
  <si>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</si>
  <si>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</si>
  <si>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</si>
  <si>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</si>
  <si>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</si>
  <si>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</si>
  <si>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</si>
  <si>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</si>
  <si>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</si>
  <si>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</si>
  <si>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</si>
  <si>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</si>
  <si>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</si>
  <si>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</si>
  <si>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</si>
  <si>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</si>
  <si>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</si>
  <si>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</si>
  <si>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</si>
  <si>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</si>
  <si>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</si>
  <si>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</si>
  <si>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</si>
  <si>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</si>
  <si>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</si>
  <si>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</si>
  <si>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</si>
  <si>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</si>
  <si>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</si>
  <si>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</si>
  <si>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</si>
  <si>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</si>
  <si>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</si>
  <si>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</si>
  <si>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</si>
  <si>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</si>
  <si>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</si>
  <si>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</si>
  <si>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</si>
  <si>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</si>
  <si>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</si>
  <si>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</si>
  <si>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</si>
  <si>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</si>
  <si>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</si>
  <si>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</si>
  <si>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</si>
  <si>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</si>
  <si>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</si>
  <si>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</si>
  <si>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</si>
  <si>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</si>
  <si>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</si>
  <si>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</si>
  <si>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</si>
  <si>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</si>
  <si>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</si>
  <si>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</si>
  <si>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</si>
  <si>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</si>
  <si>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</si>
  <si>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</si>
  <si>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</si>
  <si>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</si>
  <si>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</si>
  <si>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</si>
  <si>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</si>
  <si>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</si>
  <si>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</si>
  <si>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</si>
  <si>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</si>
  <si>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</si>
  <si>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</si>
  <si>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</si>
  <si>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</si>
  <si>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</si>
  <si>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</si>
  <si>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</si>
  <si>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</si>
  <si>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</si>
  <si>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</si>
  <si>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</si>
  <si>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</si>
  <si>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</si>
  <si>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</si>
  <si>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</si>
  <si>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</si>
  <si>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</si>
  <si>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</si>
  <si>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</si>
  <si>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</si>
  <si>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</si>
  <si>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</si>
  <si>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</si>
  <si>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</si>
  <si>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</si>
  <si>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</si>
  <si>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</si>
  <si>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</si>
  <si>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</si>
  <si>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</si>
  <si>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</si>
  <si>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</si>
  <si>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</si>
  <si>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</si>
  <si>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</si>
  <si>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</si>
  <si>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</si>
  <si>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</si>
  <si>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</si>
  <si>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</si>
  <si>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</si>
  <si>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</si>
  <si>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</si>
  <si>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</si>
  <si>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</si>
  <si>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</si>
  <si>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</si>
  <si>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</si>
  <si>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</si>
  <si>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</si>
  <si>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</si>
  <si>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</si>
  <si>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</si>
  <si>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</si>
  <si>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</si>
  <si>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</si>
  <si>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</si>
  <si>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</si>
  <si>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</si>
  <si>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</si>
  <si>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</si>
  <si>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</si>
  <si>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</si>
  <si>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</si>
  <si>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</si>
  <si>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</si>
  <si>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</si>
  <si>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</si>
  <si>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</si>
  <si>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</si>
  <si>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</si>
  <si>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</si>
  <si>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</si>
  <si>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</si>
  <si>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</si>
  <si>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</si>
  <si>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</si>
  <si>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</si>
  <si>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</si>
  <si>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</si>
  <si>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</si>
  <si>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</si>
  <si>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</si>
  <si>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</si>
  <si>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</si>
  <si>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</si>
  <si>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</si>
  <si>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</si>
  <si>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</si>
  <si>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</si>
  <si>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</si>
  <si>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</si>
  <si>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</si>
  <si>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</si>
  <si>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</si>
  <si>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</si>
  <si>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</si>
  <si>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</si>
  <si>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</si>
  <si>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</si>
  <si>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</si>
  <si>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</si>
  <si>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</si>
  <si>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</si>
  <si>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</si>
  <si>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</si>
  <si>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</si>
  <si>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</si>
  <si>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</si>
  <si>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</si>
  <si>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</si>
  <si>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</si>
  <si>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</si>
  <si>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</si>
  <si>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</si>
  <si>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</si>
  <si>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</si>
  <si>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</si>
  <si>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</si>
  <si>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</si>
  <si>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</si>
  <si>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</si>
  <si>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</si>
  <si>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</si>
  <si>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</si>
  <si>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</si>
  <si>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</si>
  <si>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</si>
  <si>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</si>
  <si>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</si>
  <si>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</si>
  <si>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</si>
  <si>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</si>
  <si>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</si>
  <si>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</si>
  <si>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</si>
  <si>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</si>
  <si>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</si>
  <si>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</si>
  <si>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</si>
  <si>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</si>
  <si>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</si>
  <si>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</si>
  <si>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</si>
  <si>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</si>
  <si>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</si>
  <si>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</si>
  <si>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</si>
  <si>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</si>
  <si>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</si>
  <si>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</si>
  <si>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</si>
  <si>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</si>
  <si>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</si>
  <si>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</si>
  <si>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</si>
  <si>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</si>
  <si>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</si>
  <si>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</si>
  <si>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</si>
  <si>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</si>
  <si>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</si>
  <si>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</si>
  <si>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</si>
  <si>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</si>
  <si>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</si>
  <si>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</si>
  <si>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</si>
  <si>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</si>
  <si>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</si>
  <si>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</si>
  <si>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</si>
  <si>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</si>
  <si>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</si>
  <si>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</si>
  <si>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</si>
  <si>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</si>
  <si>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</si>
  <si>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</si>
  <si>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</si>
  <si>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</si>
  <si>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</si>
  <si>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</si>
  <si>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</si>
  <si>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</si>
  <si>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</si>
  <si>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</si>
  <si>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</si>
  <si>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</si>
  <si>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</si>
  <si>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</si>
  <si>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</si>
  <si>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</si>
  <si>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</si>
  <si>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</si>
  <si>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</si>
  <si>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</si>
  <si>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</si>
  <si>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</si>
  <si>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</si>
  <si>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</si>
  <si>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</si>
  <si>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</si>
  <si>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</si>
  <si>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</si>
  <si>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</si>
  <si>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</si>
  <si>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</si>
  <si>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</si>
  <si>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</si>
  <si>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</si>
  <si>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</si>
  <si>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</si>
  <si>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</si>
  <si>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</si>
  <si>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</si>
  <si>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</si>
  <si>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</si>
  <si>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</si>
  <si>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</si>
  <si>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</si>
  <si>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</si>
  <si>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</si>
  <si>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</si>
  <si>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</si>
  <si>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</si>
  <si>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</si>
  <si>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</si>
  <si>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</si>
  <si>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</si>
  <si>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</si>
  <si>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</si>
  <si>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</si>
  <si>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</si>
  <si>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</si>
  <si>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</si>
  <si>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</si>
  <si>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</si>
  <si>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</si>
  <si>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</si>
  <si>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</si>
  <si>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</si>
  <si>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</si>
  <si>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</si>
  <si>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</si>
  <si>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</si>
  <si>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</si>
  <si>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</si>
  <si>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</si>
  <si>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</si>
  <si>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</si>
  <si>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</si>
  <si>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</si>
  <si>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</si>
  <si>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</si>
  <si>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</si>
  <si>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</si>
  <si>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</si>
  <si>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</si>
  <si>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</si>
  <si>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</si>
  <si>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</si>
  <si>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</si>
  <si>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</si>
  <si>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</si>
  <si>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</si>
  <si>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</si>
  <si>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</si>
  <si>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</si>
  <si>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</si>
  <si>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</si>
  <si>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</si>
  <si>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</si>
  <si>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</si>
  <si>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</si>
  <si>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</si>
  <si>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</si>
  <si>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</si>
  <si>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</si>
  <si>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</si>
  <si>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</si>
  <si>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</si>
  <si>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</si>
  <si>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</si>
  <si>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</si>
  <si>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</si>
  <si>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</si>
  <si>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</si>
  <si>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</si>
  <si>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</si>
  <si>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</si>
  <si>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</si>
  <si>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</si>
  <si>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</si>
  <si>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</si>
  <si>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</si>
  <si>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</si>
  <si>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</si>
  <si>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</si>
  <si>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</si>
  <si>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</si>
  <si>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</si>
  <si>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</si>
  <si>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</si>
  <si>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</si>
  <si>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</si>
  <si>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</si>
  <si>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</si>
  <si>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</si>
  <si>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</si>
  <si>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</si>
  <si>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</si>
  <si>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</si>
  <si>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</si>
  <si>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</si>
  <si>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</si>
  <si>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</si>
  <si>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</si>
  <si>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</si>
  <si>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</si>
  <si>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</si>
  <si>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</si>
  <si>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</si>
  <si>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</si>
  <si>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</si>
  <si>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</si>
  <si>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</si>
  <si>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</si>
  <si>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</si>
  <si>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</si>
  <si>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</si>
  <si>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</si>
  <si>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</si>
  <si>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</si>
  <si>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</si>
  <si>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</si>
  <si>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</si>
  <si>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</si>
  <si>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</si>
  <si>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</si>
  <si>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</si>
  <si>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</si>
  <si>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</si>
  <si>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</si>
  <si>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</si>
  <si>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</si>
  <si>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</si>
  <si>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</si>
  <si>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</si>
  <si>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</si>
  <si>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</si>
  <si>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</si>
  <si>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</si>
  <si>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</si>
  <si>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</si>
  <si>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</si>
  <si>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</si>
  <si>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</si>
  <si>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</si>
  <si>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</si>
  <si>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</si>
  <si>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</si>
  <si>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</si>
  <si>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</si>
  <si>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</si>
  <si>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</si>
  <si>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</si>
  <si>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</si>
  <si>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</si>
  <si>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</si>
  <si>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</si>
  <si>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</si>
  <si>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</si>
  <si>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</si>
  <si>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</si>
  <si>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</si>
  <si>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</si>
  <si>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</si>
  <si>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</si>
  <si>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</si>
  <si>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</si>
  <si>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</si>
  <si>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</si>
  <si>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</si>
  <si>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</si>
  <si>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</si>
  <si>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</si>
  <si>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</si>
  <si>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</si>
  <si>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</si>
  <si>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</si>
  <si>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</si>
  <si>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</si>
  <si>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</si>
  <si>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</si>
  <si>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</si>
  <si>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</si>
  <si>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</si>
  <si>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</si>
  <si>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</si>
  <si>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</si>
  <si>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</si>
  <si>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</si>
  <si>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</si>
  <si>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</si>
  <si>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</si>
  <si>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</si>
  <si>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</si>
  <si>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</si>
  <si>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</si>
  <si>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</si>
  <si>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</si>
  <si>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</si>
  <si>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</si>
  <si>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</si>
  <si>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</si>
  <si>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</si>
  <si>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</si>
  <si>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</si>
  <si>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</si>
  <si>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</si>
  <si>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</si>
  <si>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</si>
  <si>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</si>
  <si>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</si>
  <si>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</si>
  <si>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</si>
  <si>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</si>
  <si>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</si>
  <si>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</si>
  <si>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</si>
  <si>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</si>
  <si>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</si>
  <si>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</si>
  <si>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</si>
  <si>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</si>
  <si>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</si>
  <si>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</si>
  <si>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</si>
  <si>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</si>
  <si>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</si>
  <si>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</si>
  <si>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</si>
  <si>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</si>
  <si>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</si>
  <si>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</si>
  <si>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</si>
  <si>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</si>
  <si>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</si>
  <si>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</si>
  <si>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</si>
  <si>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</si>
  <si>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</si>
  <si>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</si>
  <si>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</si>
  <si>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</si>
  <si>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</si>
  <si>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</si>
  <si>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</si>
  <si>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</si>
  <si>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</si>
  <si>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</si>
  <si>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</si>
  <si>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</si>
  <si>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</si>
  <si>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</si>
  <si>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</si>
  <si>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</si>
  <si>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</si>
  <si>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</si>
  <si>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</si>
  <si>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</si>
  <si>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</si>
  <si>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</si>
  <si>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</si>
  <si>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</si>
  <si>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</si>
  <si>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</si>
  <si>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</si>
  <si>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</si>
  <si>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</si>
  <si>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</si>
  <si>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</si>
  <si>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</si>
  <si>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</si>
  <si>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</si>
  <si>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</si>
  <si>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</si>
  <si>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</si>
  <si>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</si>
  <si>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</si>
  <si>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</si>
  <si>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</si>
  <si>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</si>
  <si>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</si>
  <si>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</si>
  <si>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</si>
  <si>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</si>
  <si>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</si>
  <si>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</si>
  <si>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</si>
  <si>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</si>
  <si>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</si>
  <si>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</si>
  <si>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</si>
  <si>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</si>
  <si>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</si>
  <si>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</si>
  <si>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</si>
  <si>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</si>
  <si>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</si>
  <si>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</si>
  <si>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</si>
  <si>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</si>
  <si>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</si>
  <si>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</si>
  <si>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</si>
  <si>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</si>
  <si>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</si>
  <si>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</si>
  <si>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</si>
  <si>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</si>
  <si>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</si>
  <si>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</si>
  <si>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</si>
  <si>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</si>
  <si>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</si>
  <si>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</si>
  <si>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</si>
  <si>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</si>
  <si>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</si>
  <si>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</si>
  <si>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</si>
  <si>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</si>
  <si>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</si>
  <si>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</si>
  <si>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</si>
  <si>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</si>
  <si>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</si>
  <si>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</si>
  <si>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</si>
  <si>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</si>
  <si>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</si>
  <si>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</si>
  <si>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</si>
  <si>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</si>
  <si>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</si>
  <si>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</si>
  <si>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</si>
  <si>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</si>
  <si>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</si>
  <si>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</si>
  <si>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</si>
  <si>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</si>
  <si>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</si>
  <si>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</si>
  <si>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</si>
  <si>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</si>
  <si>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</si>
  <si>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</si>
  <si>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</si>
  <si>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</si>
  <si>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</si>
  <si>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</si>
  <si>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</si>
  <si>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</si>
  <si>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</si>
  <si>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</si>
  <si>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</si>
  <si>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</si>
  <si>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</si>
  <si>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</si>
  <si>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</si>
  <si>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</si>
  <si>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</si>
  <si>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</si>
  <si>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</si>
  <si>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</si>
  <si>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</si>
  <si>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</si>
  <si>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</si>
  <si>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</si>
  <si>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</si>
  <si>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</si>
  <si>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</si>
  <si>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</si>
  <si>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</si>
  <si>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</si>
  <si>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</si>
  <si>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</si>
  <si>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</si>
  <si>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</si>
  <si>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</si>
  <si>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</si>
  <si>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</si>
  <si>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</si>
  <si>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</si>
  <si>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</si>
  <si>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</si>
  <si>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</si>
  <si>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</si>
  <si>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</si>
  <si>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</si>
  <si>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</si>
  <si>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</si>
  <si>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</si>
  <si>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</si>
  <si>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</si>
  <si>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</si>
  <si>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</si>
  <si>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</si>
  <si>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</si>
  <si>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</si>
  <si>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</si>
  <si>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</si>
  <si>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</si>
  <si>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</si>
  <si>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</si>
  <si>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</si>
  <si>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</si>
  <si>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</si>
  <si>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</si>
  <si>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</si>
  <si>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</si>
  <si>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</si>
  <si>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</si>
  <si>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</si>
  <si>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</si>
  <si>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</si>
  <si>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</si>
  <si>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</si>
  <si>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</si>
  <si>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</si>
  <si>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</si>
  <si>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</si>
  <si>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</si>
  <si>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</si>
  <si>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</si>
  <si>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</si>
  <si>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</si>
  <si>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</si>
  <si>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</si>
  <si>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</si>
  <si>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</si>
  <si>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</si>
  <si>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</si>
  <si>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</si>
  <si>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</si>
  <si>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</si>
  <si>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</si>
  <si>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</si>
  <si>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</si>
  <si>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</si>
  <si>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</si>
  <si>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</si>
  <si>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</si>
  <si>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</si>
  <si>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</si>
  <si>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</si>
  <si>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</si>
  <si>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</si>
  <si>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</si>
  <si>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</si>
  <si>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</si>
  <si>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</si>
  <si>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</si>
  <si>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</si>
  <si>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</si>
  <si>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</si>
  <si>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</si>
  <si>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</si>
  <si>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</si>
  <si>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</si>
  <si>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</si>
  <si>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</si>
  <si>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</si>
  <si>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</si>
  <si>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</si>
  <si>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</si>
  <si>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</si>
  <si>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</si>
  <si>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</si>
  <si>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</si>
  <si>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</si>
  <si>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</si>
  <si>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</si>
  <si>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</si>
  <si>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</si>
  <si>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</si>
  <si>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</si>
  <si>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</si>
  <si>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</si>
  <si>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</si>
  <si>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</si>
  <si>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</si>
  <si>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</si>
  <si>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</si>
  <si>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</si>
  <si>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</si>
  <si>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</si>
  <si>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</si>
  <si>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</si>
  <si>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</si>
  <si>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</si>
  <si>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</si>
  <si>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</si>
  <si>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</si>
  <si>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</si>
  <si>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</si>
  <si>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</si>
  <si>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</si>
  <si>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</si>
  <si>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</si>
  <si>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</si>
  <si>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</si>
  <si>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</si>
  <si>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</si>
  <si>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</si>
  <si>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</si>
  <si>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</si>
  <si>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</si>
  <si>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</si>
  <si>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</si>
  <si>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</si>
  <si>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</si>
  <si>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</si>
  <si>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</si>
  <si>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</si>
  <si>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</si>
  <si>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</si>
  <si>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</si>
  <si>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</si>
  <si>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</si>
  <si>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</si>
  <si>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</si>
  <si>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</si>
  <si>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</si>
  <si>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</si>
  <si>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</si>
  <si>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</si>
  <si>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</si>
  <si>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</si>
  <si>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</si>
  <si>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</si>
  <si>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</si>
  <si>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</si>
  <si>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</si>
  <si>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</si>
  <si>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</si>
  <si>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</si>
  <si>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</si>
  <si>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</si>
  <si>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</si>
  <si>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</si>
  <si>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</si>
  <si>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</si>
  <si>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</si>
  <si>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</si>
  <si>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</si>
  <si>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</si>
  <si>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</si>
  <si>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</si>
  <si>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</si>
  <si>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</si>
  <si>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</si>
  <si>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</si>
  <si>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</si>
  <si>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</si>
  <si>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</si>
  <si>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</si>
  <si>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</si>
  <si>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</si>
  <si>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</si>
  <si>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</si>
  <si>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</si>
  <si>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</si>
  <si>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</si>
  <si>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</si>
  <si>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</si>
  <si>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</si>
  <si>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</si>
  <si>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</si>
  <si>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</si>
  <si>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</si>
  <si>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</si>
  <si>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</si>
  <si>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</si>
  <si>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</si>
  <si>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</si>
  <si>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</si>
  <si>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</si>
  <si>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</si>
  <si>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</si>
  <si>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</si>
  <si>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</si>
  <si>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</si>
  <si>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</si>
  <si>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</si>
  <si>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</si>
  <si>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</si>
  <si>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</si>
  <si>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</si>
  <si>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</si>
  <si>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</si>
  <si>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</si>
  <si>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</si>
  <si>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</si>
  <si>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</si>
  <si>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</si>
  <si>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</si>
  <si>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</si>
  <si>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</si>
  <si>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</si>
  <si>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</si>
  <si>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</si>
  <si>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</si>
  <si>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</si>
  <si>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</si>
  <si>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</si>
  <si>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</si>
  <si>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</si>
  <si>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</si>
  <si>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</si>
  <si>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</si>
  <si>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</si>
  <si>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</si>
  <si>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</si>
  <si>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</si>
  <si>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</si>
  <si>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</si>
  <si>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</si>
  <si>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</si>
  <si>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</si>
  <si>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</si>
  <si>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</si>
  <si>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</si>
  <si>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</si>
  <si>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</si>
  <si>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</si>
  <si>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</si>
  <si>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</si>
  <si>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</si>
  <si>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</si>
  <si>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</si>
  <si>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</si>
  <si>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</si>
  <si>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</si>
  <si>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</si>
  <si>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</si>
  <si>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</si>
  <si>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</si>
  <si>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</si>
  <si>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</si>
  <si>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</si>
  <si>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</si>
  <si>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</si>
  <si>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</si>
  <si>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</si>
  <si>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</si>
  <si>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</si>
  <si>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</si>
  <si>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</si>
  <si>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</si>
  <si>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</si>
  <si>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</si>
  <si>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</si>
  <si>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</si>
  <si>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</si>
  <si>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</si>
  <si>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</si>
  <si>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</si>
  <si>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</si>
  <si>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</si>
  <si>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</si>
  <si>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</si>
  <si>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</si>
  <si>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</si>
  <si>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</si>
  <si>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</si>
  <si>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</si>
  <si>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</si>
  <si>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</si>
  <si>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</si>
  <si>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</si>
  <si>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</si>
  <si>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</si>
  <si>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</si>
  <si>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</si>
  <si>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</si>
  <si>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</si>
  <si>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</si>
  <si>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</si>
  <si>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</si>
  <si>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</si>
  <si>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</si>
  <si>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</si>
  <si>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</si>
  <si>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</si>
  <si>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</si>
  <si>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</si>
  <si>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</si>
  <si>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</si>
  <si>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</si>
  <si>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</si>
  <si>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</si>
  <si>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</si>
  <si>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</si>
  <si>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</si>
  <si>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</si>
  <si>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</si>
  <si>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</si>
  <si>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</si>
  <si>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</si>
  <si>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</si>
  <si>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</si>
  <si>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</si>
  <si>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</si>
  <si>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</si>
  <si>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</si>
  <si>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</si>
  <si>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</si>
  <si>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</si>
  <si>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</si>
  <si>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</si>
  <si>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</si>
  <si>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</si>
  <si>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</si>
  <si>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</si>
  <si>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</si>
  <si>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</si>
  <si>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</si>
  <si>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</si>
  <si>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</si>
  <si>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</si>
  <si>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</si>
  <si>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</si>
  <si>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</si>
  <si>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</si>
  <si>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</si>
  <si>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</si>
  <si>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</si>
  <si>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</si>
  <si>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</si>
  <si>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</si>
  <si>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</si>
  <si>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</si>
  <si>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</si>
  <si>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</si>
  <si>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</si>
  <si>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</si>
  <si>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</si>
  <si>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</si>
  <si>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</si>
  <si>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</si>
  <si>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</si>
  <si>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</si>
  <si>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</si>
  <si>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</si>
  <si>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</si>
  <si>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</si>
  <si>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</si>
  <si>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</si>
  <si>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</si>
  <si>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</si>
  <si>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</si>
  <si>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</si>
  <si>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</si>
  <si>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</si>
  <si>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</si>
  <si>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</si>
  <si>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</si>
  <si>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</si>
  <si>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</si>
  <si>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</si>
  <si>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</si>
  <si>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</si>
  <si>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</si>
  <si>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</si>
  <si>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</si>
  <si>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</si>
  <si>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</si>
  <si>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</si>
  <si>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</si>
  <si>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</si>
  <si>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</si>
  <si>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</si>
  <si>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</si>
  <si>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</si>
  <si>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</si>
  <si>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</si>
  <si>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</si>
  <si>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</si>
  <si>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</si>
  <si>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</si>
  <si>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</si>
  <si>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</si>
  <si>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</si>
  <si>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</si>
  <si>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</si>
  <si>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</si>
  <si>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</si>
  <si>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</si>
  <si>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</si>
  <si>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</si>
  <si>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</si>
  <si>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</si>
  <si>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</si>
  <si>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</si>
  <si>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</si>
  <si>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</si>
  <si>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</si>
  <si>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</si>
  <si>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</si>
  <si>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</si>
  <si>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</si>
  <si>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</si>
  <si>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</si>
  <si>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</si>
  <si>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</si>
  <si>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</si>
  <si>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</si>
  <si>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</si>
  <si>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</si>
  <si>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</si>
  <si>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</si>
  <si>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</si>
  <si>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</si>
  <si>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</si>
  <si>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</si>
  <si>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</si>
  <si>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</si>
  <si>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</si>
  <si>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</si>
  <si>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</si>
  <si>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</si>
  <si>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</si>
  <si>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</si>
  <si>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</si>
  <si>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</si>
  <si>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</si>
  <si>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</si>
  <si>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</si>
  <si>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</si>
  <si>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</si>
  <si>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</si>
  <si>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</si>
  <si>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</si>
  <si>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</si>
  <si>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</si>
  <si>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</si>
  <si>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</si>
  <si>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</si>
  <si>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</si>
  <si>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</si>
  <si>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</si>
  <si>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</si>
  <si>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</si>
  <si>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</si>
  <si>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</si>
  <si>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</si>
  <si>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</si>
  <si>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</si>
  <si>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</si>
  <si>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</si>
  <si>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</si>
  <si>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</si>
  <si>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</si>
  <si>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</si>
  <si>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</si>
  <si>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</si>
  <si>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</si>
  <si>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</si>
  <si>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</si>
  <si>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</si>
  <si>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</si>
  <si>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</si>
  <si>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</si>
  <si>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</si>
  <si>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</si>
  <si>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</si>
  <si>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</si>
  <si>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</si>
  <si>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</si>
  <si>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</si>
  <si>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</si>
  <si>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</si>
  <si>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</si>
  <si>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</si>
  <si>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</si>
  <si>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</si>
  <si>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</si>
  <si>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</si>
  <si>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</si>
  <si>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</si>
  <si>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</si>
  <si>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</si>
  <si>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</si>
  <si>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</si>
  <si>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</si>
  <si>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</si>
  <si>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</si>
  <si>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</si>
  <si>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</si>
  <si>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</si>
  <si>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</si>
  <si>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</si>
  <si>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</si>
  <si>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</si>
  <si>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</si>
  <si>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</si>
  <si>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</si>
  <si>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</si>
  <si>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</si>
  <si>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</si>
  <si>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</si>
  <si>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</si>
  <si>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</si>
  <si>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</si>
  <si>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</si>
  <si>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</si>
  <si>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</si>
  <si>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</si>
  <si>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</si>
  <si>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</si>
  <si>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</si>
  <si>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</si>
  <si>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</si>
  <si>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</si>
  <si>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</si>
  <si>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</si>
  <si>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</si>
  <si>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</si>
  <si>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</si>
  <si>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</si>
  <si>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</si>
  <si>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</si>
  <si>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</si>
  <si>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</si>
  <si>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</si>
  <si>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</si>
  <si>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</si>
  <si>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</si>
  <si>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</si>
  <si>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</si>
  <si>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</si>
  <si>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</si>
  <si>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</si>
  <si>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</si>
  <si>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</si>
  <si>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</si>
  <si>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</si>
  <si>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</si>
  <si>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</si>
  <si>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</si>
  <si>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</si>
  <si>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</si>
  <si>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</si>
  <si>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</si>
  <si>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</si>
  <si>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</si>
  <si>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</si>
  <si>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</si>
  <si>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</si>
  <si>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</si>
  <si>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</si>
  <si>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</si>
  <si>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</si>
  <si>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</si>
  <si>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</si>
  <si>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</si>
  <si>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</si>
  <si>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</si>
  <si>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</si>
  <si>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</si>
  <si>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</si>
  <si>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</si>
  <si>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</si>
  <si>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</si>
  <si>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</si>
  <si>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</si>
  <si>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</si>
  <si>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</si>
  <si>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</si>
  <si>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</si>
  <si>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</si>
  <si>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</si>
  <si>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</si>
  <si>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</si>
  <si>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</si>
  <si>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</si>
  <si>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</si>
  <si>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</si>
  <si>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</si>
  <si>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</si>
  <si>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</si>
  <si>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</si>
  <si>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</si>
  <si>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</si>
  <si>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</si>
  <si>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</si>
  <si>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</si>
  <si>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</si>
  <si>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</si>
  <si>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</si>
  <si>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</si>
  <si>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</si>
  <si>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</si>
  <si>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</si>
  <si>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</si>
  <si>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</si>
  <si>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</si>
  <si>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</si>
  <si>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</si>
  <si>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</si>
  <si>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</si>
  <si>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</si>
  <si>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</si>
  <si>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</si>
  <si>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</si>
  <si>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</si>
  <si>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</si>
  <si>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</si>
  <si>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</si>
  <si>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</si>
  <si>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</si>
  <si>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</si>
  <si>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</si>
  <si>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</si>
  <si>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</si>
  <si>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</si>
  <si>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</si>
  <si>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</si>
  <si>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</si>
  <si>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</si>
  <si>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</si>
  <si>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</si>
  <si>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</si>
  <si>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</si>
  <si>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</si>
  <si>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</si>
  <si>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</si>
  <si>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</si>
  <si>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</si>
  <si>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</si>
  <si>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</si>
  <si>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</si>
  <si>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</si>
  <si>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</si>
  <si>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</si>
  <si>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</si>
  <si>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</si>
  <si>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</si>
  <si>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</si>
  <si>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</si>
  <si>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</si>
  <si>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</si>
  <si>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</si>
  <si>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</si>
  <si>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</si>
  <si>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</si>
  <si>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</si>
  <si>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</si>
  <si>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</si>
  <si>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</si>
  <si>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</si>
  <si>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</si>
  <si>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</si>
  <si>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</si>
  <si>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</si>
  <si>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</si>
  <si>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</si>
  <si>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</si>
  <si>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</si>
  <si>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</si>
  <si>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</si>
  <si>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</si>
  <si>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</si>
  <si>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</si>
  <si>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</si>
  <si>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</si>
  <si>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</si>
  <si>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</si>
  <si>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</si>
  <si>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</si>
  <si>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</si>
  <si>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</si>
  <si>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</si>
  <si>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</si>
  <si>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</si>
  <si>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</si>
  <si>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</si>
  <si>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</si>
  <si>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</si>
  <si>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</si>
  <si>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</si>
  <si>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</si>
  <si>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</si>
  <si>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</si>
  <si>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</si>
  <si>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</si>
  <si>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</si>
  <si>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</si>
  <si>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</si>
  <si>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</si>
  <si>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</si>
  <si>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</si>
  <si>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</si>
  <si>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</si>
  <si>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</si>
  <si>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</si>
  <si>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</si>
  <si>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</si>
  <si>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</si>
  <si>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</si>
  <si>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</si>
  <si>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</si>
  <si>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</si>
  <si>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</si>
  <si>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</si>
  <si>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</si>
  <si>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</si>
  <si>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</si>
  <si>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</si>
  <si>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</si>
  <si>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</si>
  <si>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</si>
  <si>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</si>
  <si>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</si>
  <si>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</si>
  <si>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</si>
  <si>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</si>
  <si>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</si>
  <si>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</si>
  <si>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</si>
  <si>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</si>
  <si>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</si>
  <si>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</si>
  <si>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</si>
  <si>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</si>
  <si>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</si>
  <si>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</si>
  <si>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</si>
  <si>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</si>
  <si>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</si>
  <si>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</si>
  <si>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</si>
  <si>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</si>
  <si>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</si>
  <si>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</si>
  <si>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</si>
  <si>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</si>
  <si>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</si>
  <si>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</si>
  <si>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</si>
  <si>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</si>
  <si>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</si>
  <si>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</si>
  <si>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</si>
  <si>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</si>
  <si>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</si>
  <si>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</si>
  <si>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</si>
  <si>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</si>
  <si>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</si>
  <si>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</si>
  <si>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</si>
  <si>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</si>
  <si>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</si>
  <si>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</si>
  <si>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</si>
  <si>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</si>
  <si>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</si>
  <si>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</si>
  <si>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</si>
  <si>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</si>
  <si>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</si>
  <si>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</si>
  <si>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</si>
  <si>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</si>
  <si>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</si>
  <si>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</si>
  <si>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</si>
  <si>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</si>
  <si>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</si>
  <si>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</si>
  <si>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</si>
  <si>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</si>
  <si>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</si>
  <si>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</si>
  <si>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</si>
  <si>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</si>
  <si>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</si>
  <si>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</si>
  <si>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</si>
  <si>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</si>
  <si>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</si>
  <si>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</si>
  <si>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</si>
  <si>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</si>
  <si>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</si>
  <si>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</si>
  <si>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</si>
  <si>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</si>
  <si>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</si>
  <si>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</si>
  <si>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</si>
  <si>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</si>
  <si>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</si>
  <si>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</si>
  <si>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</si>
  <si>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</si>
  <si>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</si>
  <si>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</si>
  <si>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</si>
  <si>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</si>
  <si>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</si>
  <si>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</si>
  <si>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</si>
  <si>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</si>
  <si>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</si>
  <si>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</si>
  <si>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</si>
  <si>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</si>
  <si>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</si>
  <si>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</si>
  <si>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</si>
  <si>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</si>
  <si>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</si>
  <si>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</si>
  <si>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</si>
  <si>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</si>
  <si>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</si>
  <si>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</si>
  <si>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</si>
  <si>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</si>
  <si>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</si>
  <si>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</si>
  <si>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</si>
  <si>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</si>
  <si>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</si>
  <si>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</si>
  <si>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</si>
  <si>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</si>
  <si>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</si>
  <si>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</si>
  <si>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</si>
  <si>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</si>
  <si>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</si>
  <si>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</si>
  <si>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</si>
  <si>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</si>
  <si>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</si>
  <si>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</si>
  <si>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</si>
  <si>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</si>
  <si>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</si>
  <si>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</si>
  <si>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</si>
  <si>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</si>
  <si>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</si>
  <si>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</si>
  <si>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</si>
  <si>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</si>
  <si>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</si>
  <si>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</si>
  <si>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</si>
  <si>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</si>
  <si>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</si>
  <si>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</si>
  <si>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</si>
  <si>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</si>
  <si>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</si>
  <si>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</si>
  <si>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</si>
  <si>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</si>
  <si>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</si>
  <si>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</si>
  <si>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</si>
  <si>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</si>
  <si>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</si>
  <si>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</si>
  <si>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</si>
  <si>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</si>
  <si>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</si>
  <si>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</si>
  <si>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</si>
  <si>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</si>
  <si>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</si>
  <si>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</si>
  <si>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</si>
  <si>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</si>
  <si>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</si>
  <si>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</si>
  <si>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</si>
  <si>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</si>
  <si>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</si>
  <si>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</si>
  <si>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</si>
  <si>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</si>
  <si>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</si>
  <si>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</si>
  <si>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</si>
  <si>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</si>
  <si>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</si>
  <si>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</si>
  <si>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</si>
  <si>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</si>
  <si>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</si>
  <si>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</si>
  <si>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</si>
  <si>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</si>
  <si>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</si>
  <si>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</si>
  <si>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</si>
  <si>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</si>
  <si>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</si>
  <si>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</si>
  <si>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</si>
  <si>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</si>
  <si>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</si>
  <si>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</si>
  <si>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</si>
  <si>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</si>
  <si>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</si>
  <si>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</si>
  <si>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</si>
  <si>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</si>
  <si>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</si>
  <si>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</si>
  <si>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</si>
  <si>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</si>
  <si>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</si>
  <si>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</si>
  <si>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</si>
  <si>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</si>
  <si>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</si>
  <si>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</si>
  <si>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</si>
  <si>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</si>
  <si>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</si>
  <si>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</si>
  <si>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</si>
  <si>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</si>
  <si>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</si>
  <si>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</si>
  <si>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</si>
  <si>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</si>
  <si>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</si>
  <si>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</si>
  <si>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</si>
  <si>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</si>
  <si>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</si>
  <si>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</si>
  <si>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</si>
  <si>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</si>
  <si>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</si>
  <si>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</si>
  <si>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</si>
  <si>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</si>
  <si>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</si>
  <si>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</si>
  <si>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</si>
  <si>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</si>
  <si>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</si>
  <si>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</si>
  <si>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</si>
  <si>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</si>
  <si>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</si>
  <si>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</si>
  <si>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</si>
  <si>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</si>
  <si>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</si>
  <si>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</si>
  <si>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</si>
  <si>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</si>
  <si>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</si>
  <si>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</si>
  <si>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</si>
  <si>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</si>
  <si>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</si>
  <si>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</si>
  <si>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</si>
  <si>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</si>
  <si>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</si>
  <si>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</si>
  <si>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</si>
  <si>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</si>
  <si>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</si>
  <si>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</si>
  <si>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</si>
  <si>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</si>
  <si>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</si>
  <si>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</si>
  <si>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</si>
  <si>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</si>
  <si>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</si>
  <si>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</si>
  <si>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</si>
  <si>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</si>
  <si>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</si>
  <si>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</si>
  <si>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</si>
  <si>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</si>
  <si>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</si>
  <si>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</si>
  <si>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</si>
  <si>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</si>
  <si>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</si>
  <si>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</si>
  <si>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</si>
  <si>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</si>
  <si>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</si>
  <si>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</si>
  <si>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</si>
  <si>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</si>
  <si>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</si>
  <si>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</si>
  <si>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</si>
  <si>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</si>
  <si>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</si>
  <si>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</si>
  <si>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</si>
  <si>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</si>
  <si>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</si>
  <si>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</si>
  <si>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</si>
  <si>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</si>
  <si>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</si>
  <si>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</si>
  <si>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</si>
  <si>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</si>
  <si>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</si>
  <si>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</si>
  <si>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</si>
  <si>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</si>
  <si>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</si>
  <si>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</si>
  <si>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</si>
  <si>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</si>
  <si>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</si>
  <si>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</si>
  <si>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</si>
  <si>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</si>
  <si>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</si>
  <si>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</si>
  <si>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</si>
  <si>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</si>
  <si>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</si>
  <si>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</si>
  <si>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</si>
  <si>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</si>
  <si>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</si>
  <si>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</si>
  <si>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</si>
  <si>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</si>
  <si>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</si>
  <si>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</si>
  <si>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</si>
  <si>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</si>
  <si>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</si>
  <si>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</si>
  <si>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</si>
  <si>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</si>
  <si>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</si>
  <si>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</si>
  <si>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</si>
  <si>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</si>
  <si>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</si>
  <si>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</si>
  <si>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</si>
  <si>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</si>
  <si>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</si>
  <si>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</si>
  <si>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</si>
  <si>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</si>
  <si>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</si>
  <si>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</si>
  <si>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</si>
  <si>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</si>
  <si>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</si>
  <si>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</si>
  <si>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</si>
  <si>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</si>
  <si>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</si>
  <si>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</si>
  <si>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</si>
  <si>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</si>
  <si>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</si>
  <si>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</si>
  <si>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</si>
  <si>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</si>
  <si>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</si>
  <si>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</si>
  <si>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</si>
  <si>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</si>
  <si>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</si>
  <si>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</si>
  <si>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</si>
  <si>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</si>
  <si>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</si>
  <si>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</si>
  <si>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</si>
  <si>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</si>
  <si>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</si>
  <si>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</si>
  <si>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</si>
  <si>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</si>
  <si>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</si>
  <si>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</si>
  <si>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</si>
  <si>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</si>
  <si>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</si>
  <si>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</si>
  <si>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</si>
  <si>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</si>
  <si>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</si>
  <si>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</si>
  <si>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</si>
  <si>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</si>
  <si>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</si>
  <si>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</si>
  <si>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</si>
  <si>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</si>
  <si>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</si>
  <si>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</si>
  <si>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</si>
  <si>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</si>
  <si>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</si>
  <si>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</si>
  <si>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</si>
  <si>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</si>
  <si>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</si>
  <si>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</si>
  <si>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</si>
  <si>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</si>
  <si>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</si>
  <si>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</si>
  <si>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</si>
  <si>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</si>
  <si>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</si>
  <si>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</si>
  <si>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</si>
  <si>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</si>
  <si>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</si>
  <si>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</si>
  <si>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</si>
  <si>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</si>
  <si>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</si>
  <si>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</si>
  <si>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</si>
  <si>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</si>
  <si>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</si>
  <si>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</si>
  <si>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</si>
  <si>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</si>
  <si>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</si>
  <si>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</si>
  <si>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</si>
  <si>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</si>
  <si>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</si>
  <si>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</si>
  <si>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</si>
  <si>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</si>
  <si>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</si>
  <si>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</si>
  <si>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</si>
  <si>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</si>
  <si>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</si>
  <si>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</si>
  <si>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</si>
  <si>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</si>
  <si>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</si>
  <si>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</si>
  <si>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</si>
  <si>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</si>
  <si>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</si>
  <si>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</si>
  <si>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</si>
  <si>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</si>
  <si>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</si>
  <si>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</si>
  <si>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</si>
  <si>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</si>
  <si>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</si>
  <si>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</si>
  <si>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</si>
  <si>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</si>
  <si>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</si>
  <si>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</si>
  <si>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</si>
  <si>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</si>
  <si>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</si>
  <si>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</si>
  <si>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</si>
  <si>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</si>
  <si>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</si>
  <si>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</si>
  <si>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</si>
  <si>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</si>
  <si>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</si>
  <si>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</si>
  <si>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</si>
  <si>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</si>
  <si>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</si>
  <si>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</si>
  <si>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</si>
  <si>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</si>
  <si>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</si>
  <si>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</si>
  <si>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</si>
  <si>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</si>
  <si>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</si>
  <si>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</si>
  <si>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</si>
  <si>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</si>
  <si>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</si>
  <si>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</si>
  <si>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</si>
  <si>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</si>
  <si>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</si>
  <si>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</si>
  <si>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</si>
  <si>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</si>
  <si>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</si>
  <si>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</si>
  <si>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</si>
  <si>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</si>
  <si>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</si>
  <si>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</si>
  <si>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</si>
  <si>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</si>
  <si>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</si>
  <si>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</si>
  <si>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</si>
  <si>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</si>
  <si>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</si>
  <si>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</si>
  <si>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</si>
  <si>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</si>
  <si>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</si>
  <si>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</si>
  <si>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</si>
  <si>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</si>
  <si>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</si>
  <si>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</si>
  <si>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</si>
  <si>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</si>
  <si>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</si>
  <si>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</si>
  <si>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</si>
  <si>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</si>
  <si>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</si>
  <si>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</si>
  <si>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</si>
  <si>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</si>
  <si>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</si>
  <si>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</si>
  <si>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</si>
  <si>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</si>
  <si>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</si>
  <si>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</si>
  <si>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</si>
  <si>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</si>
  <si>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</si>
  <si>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</si>
  <si>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</si>
  <si>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</si>
  <si>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</si>
  <si>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</si>
  <si>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</si>
  <si>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</si>
  <si>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</si>
  <si>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</si>
  <si>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</si>
  <si>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</si>
  <si>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</si>
  <si>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</si>
  <si>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</si>
  <si>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</si>
  <si>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</si>
  <si>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</si>
  <si>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</si>
  <si>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</si>
  <si>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</si>
  <si>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</si>
  <si>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</si>
  <si>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</si>
  <si>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</si>
  <si>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</si>
  <si>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</si>
  <si>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</si>
  <si>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</si>
  <si>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</si>
  <si>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</si>
  <si>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</si>
  <si>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</si>
  <si>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</si>
  <si>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</si>
  <si>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</si>
  <si>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</si>
  <si>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</si>
  <si>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</si>
  <si>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</si>
  <si>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</si>
  <si>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</si>
  <si>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</si>
  <si>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</si>
  <si>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</si>
  <si>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</si>
  <si>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</si>
  <si>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</si>
  <si>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</si>
  <si>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</si>
  <si>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</si>
  <si>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</si>
  <si>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</si>
  <si>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</si>
  <si>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</si>
  <si>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</si>
  <si>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</si>
  <si>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</si>
  <si>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</si>
  <si>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</si>
  <si>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</si>
  <si>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</si>
  <si>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</si>
  <si>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</si>
  <si>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</si>
  <si>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</si>
  <si>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</si>
  <si>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</si>
  <si>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</si>
  <si>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</si>
  <si>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</si>
  <si>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</si>
  <si>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</si>
  <si>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</si>
  <si>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</si>
  <si>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</si>
  <si>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</si>
  <si>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</si>
  <si>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</si>
  <si>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</si>
  <si>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</si>
  <si>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</si>
  <si>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</si>
  <si>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</si>
  <si>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</si>
  <si>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</si>
  <si>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</si>
  <si>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</si>
  <si>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</si>
  <si>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</si>
  <si>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</si>
  <si>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</si>
  <si>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</si>
  <si>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</si>
  <si>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</si>
  <si>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</si>
  <si>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</si>
  <si>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</si>
  <si>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</si>
  <si>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</si>
  <si>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</si>
  <si>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</si>
  <si>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</si>
  <si>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</si>
  <si>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</si>
  <si>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</si>
  <si>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</si>
  <si>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</si>
  <si>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</si>
  <si>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</si>
  <si>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</si>
  <si>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</si>
  <si>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</si>
  <si>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</si>
  <si>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</si>
  <si>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</si>
  <si>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</si>
  <si>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</si>
  <si>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</si>
  <si>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</si>
  <si>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</si>
  <si>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</si>
  <si>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</si>
  <si>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</si>
  <si>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</si>
  <si>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</si>
  <si>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</si>
  <si>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</si>
  <si>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</si>
  <si>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</si>
  <si>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</si>
  <si>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</si>
  <si>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</si>
  <si>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</si>
  <si>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</si>
  <si>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</si>
  <si>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</si>
  <si>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</si>
  <si>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</si>
  <si>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</si>
  <si>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</si>
  <si>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</si>
  <si>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</si>
  <si>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</si>
  <si>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</si>
  <si>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</si>
  <si>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</si>
  <si>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</si>
  <si>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</si>
  <si>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</si>
  <si>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</si>
  <si>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</si>
  <si>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</si>
  <si>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</si>
  <si>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</si>
  <si>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</si>
  <si>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</si>
  <si>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</si>
  <si>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</si>
  <si>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</si>
  <si>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</si>
  <si>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</si>
  <si>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</si>
  <si>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</si>
  <si>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</si>
  <si>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</si>
  <si>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</si>
  <si>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</si>
  <si>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</si>
  <si>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</si>
  <si>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</si>
  <si>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</si>
  <si>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</si>
  <si>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</si>
  <si>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</si>
  <si>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</si>
  <si>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</si>
  <si>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</si>
  <si>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</si>
  <si>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</si>
  <si>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</si>
  <si>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</si>
  <si>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</si>
  <si>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</si>
  <si>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</si>
  <si>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</si>
  <si>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</si>
  <si>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</si>
  <si>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</si>
  <si>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</si>
  <si>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</si>
  <si>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</si>
  <si>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</si>
  <si>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</si>
  <si>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</si>
  <si>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</si>
  <si>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</si>
  <si>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</si>
  <si>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</si>
  <si>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</si>
  <si>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</si>
  <si>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</si>
  <si>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</si>
  <si>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</si>
  <si>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</si>
  <si>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</si>
  <si>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</si>
  <si>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</si>
  <si>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</si>
  <si>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</si>
  <si>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</si>
  <si>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</si>
  <si>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</si>
  <si>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</si>
  <si>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</si>
  <si>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</si>
  <si>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</si>
  <si>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</si>
  <si>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</si>
  <si>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</si>
  <si>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</si>
  <si>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</si>
  <si>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</si>
  <si>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</si>
  <si>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</si>
  <si>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</si>
  <si>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</si>
  <si>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</si>
  <si>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</si>
  <si>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</si>
  <si>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</si>
  <si>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</si>
  <si>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</si>
  <si>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</si>
  <si>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</si>
  <si>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</si>
  <si>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</si>
  <si>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</si>
  <si>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</si>
  <si>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</si>
  <si>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</si>
  <si>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</si>
  <si>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</si>
  <si>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</si>
  <si>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</si>
  <si>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</si>
  <si>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</si>
  <si>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</si>
  <si>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</si>
  <si>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</si>
  <si>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</si>
  <si>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</si>
  <si>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</si>
  <si>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</si>
  <si>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</si>
  <si>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</si>
  <si>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</si>
  <si>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</si>
  <si>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</si>
  <si>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</si>
  <si>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</si>
  <si>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</si>
  <si>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</si>
  <si>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</si>
  <si>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</si>
  <si>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</si>
  <si>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</si>
  <si>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</si>
  <si>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</si>
  <si>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</si>
  <si>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</si>
  <si>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</si>
  <si>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</si>
  <si>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</si>
  <si>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</si>
  <si>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</si>
  <si>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</si>
  <si>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</si>
  <si>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</si>
  <si>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</si>
  <si>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</si>
  <si>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</si>
  <si>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</si>
  <si>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</si>
  <si>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</si>
  <si>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</si>
  <si>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</si>
  <si>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</si>
  <si>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</si>
  <si>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</si>
  <si>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</si>
  <si>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</si>
  <si>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</si>
  <si>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</si>
  <si>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</si>
  <si>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</si>
  <si>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</si>
  <si>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</si>
  <si>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</si>
  <si>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</si>
  <si>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</si>
  <si>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</si>
  <si>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</si>
  <si>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</si>
  <si>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</si>
  <si>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</si>
  <si>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</si>
  <si>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</si>
  <si>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</si>
  <si>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</si>
  <si>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</si>
  <si>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</si>
  <si>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</si>
  <si>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</si>
  <si>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</si>
  <si>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</si>
  <si>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</si>
  <si>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</si>
  <si>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</si>
  <si>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</si>
  <si>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</si>
  <si>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</si>
  <si>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</si>
  <si>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</si>
  <si>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</si>
  <si>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</si>
  <si>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</si>
  <si>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</si>
  <si>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</si>
  <si>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</si>
  <si>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</si>
  <si>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</si>
  <si>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</si>
  <si>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</si>
  <si>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</si>
  <si>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</si>
  <si>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</si>
  <si>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</si>
  <si>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</si>
  <si>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</si>
  <si>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</si>
  <si>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</si>
  <si>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</si>
  <si>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</si>
  <si>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</si>
  <si>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</si>
  <si>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</si>
  <si>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</si>
  <si>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</si>
  <si>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</si>
  <si>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</si>
  <si>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</si>
  <si>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</si>
  <si>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</si>
  <si>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</si>
  <si>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</si>
  <si>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</si>
  <si>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</si>
  <si>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</si>
  <si>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</si>
  <si>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</si>
  <si>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</si>
  <si>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</si>
  <si>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</si>
  <si>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</si>
  <si>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</si>
  <si>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</si>
  <si>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</si>
  <si>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</si>
  <si>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</si>
  <si>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</si>
  <si>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</si>
  <si>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</si>
  <si>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</si>
  <si>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</si>
  <si>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</si>
  <si>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</si>
  <si>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</si>
  <si>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</si>
  <si>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</si>
  <si>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</si>
  <si>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</si>
  <si>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</si>
  <si>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</si>
  <si>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</si>
  <si>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</si>
  <si>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</si>
  <si>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</si>
  <si>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</si>
  <si>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</si>
  <si>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</si>
  <si>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</si>
  <si>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</si>
  <si>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</si>
  <si>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</si>
  <si>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</si>
  <si>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</si>
  <si>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</si>
  <si>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</si>
  <si>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</si>
  <si>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</si>
  <si>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</si>
  <si>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</si>
  <si>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</si>
  <si>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</si>
  <si>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</si>
  <si>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</si>
  <si>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</si>
  <si>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</si>
  <si>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</si>
  <si>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</si>
  <si>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</si>
  <si>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</si>
  <si>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</si>
  <si>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</si>
  <si>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</si>
  <si>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</si>
  <si>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</si>
  <si>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</si>
  <si>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</si>
  <si>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</si>
  <si>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</si>
  <si>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</si>
  <si>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</si>
  <si>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</si>
  <si>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</si>
  <si>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</si>
  <si>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</si>
  <si>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</si>
  <si>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</si>
  <si>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</si>
  <si>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</si>
  <si>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</si>
  <si>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</si>
  <si>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</si>
  <si>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</si>
  <si>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</si>
  <si>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</si>
  <si>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</si>
  <si>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</si>
  <si>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</si>
  <si>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</si>
  <si>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</si>
  <si>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</si>
  <si>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</si>
  <si>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</si>
  <si>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</si>
  <si>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</si>
  <si>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</si>
  <si>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</si>
  <si>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</si>
  <si>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</si>
  <si>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</si>
  <si>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</si>
  <si>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</si>
  <si>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</si>
  <si>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</si>
  <si>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</si>
  <si>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</si>
  <si>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</si>
  <si>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</si>
  <si>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</si>
  <si>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</si>
  <si>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</si>
  <si>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</si>
  <si>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</si>
  <si>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</si>
  <si>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</si>
  <si>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</si>
  <si>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</si>
  <si>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</si>
  <si>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</si>
  <si>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</si>
  <si>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</si>
  <si>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</si>
  <si>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</si>
  <si>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</si>
  <si>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</si>
  <si>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</si>
  <si>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</si>
  <si>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</si>
  <si>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</si>
  <si>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</si>
  <si>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</si>
  <si>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</si>
  <si>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</si>
  <si>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</si>
  <si>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</si>
  <si>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</si>
  <si>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</si>
  <si>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</si>
  <si>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</si>
  <si>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</si>
  <si>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</si>
  <si>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</si>
  <si>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</si>
  <si>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</si>
  <si>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</si>
  <si>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</si>
  <si>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</si>
  <si>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</si>
  <si>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</si>
  <si>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</si>
  <si>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</si>
  <si>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</si>
  <si>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</si>
  <si>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</si>
  <si>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</si>
  <si>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</si>
  <si>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</si>
  <si>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</si>
  <si>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</si>
  <si>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</si>
  <si>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</si>
  <si>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</si>
  <si>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</si>
  <si>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</si>
  <si>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</si>
  <si>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</si>
  <si>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</si>
  <si>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</si>
  <si>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</si>
  <si>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</si>
  <si>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</si>
  <si>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</si>
  <si>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</si>
  <si>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</si>
  <si>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</si>
  <si>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</si>
  <si>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</si>
  <si>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</si>
  <si>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</si>
  <si>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</si>
  <si>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</si>
  <si>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</si>
  <si>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</si>
  <si>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</si>
  <si>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</si>
  <si>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</si>
  <si>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</si>
  <si>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</si>
  <si>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</si>
  <si>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</si>
  <si>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</si>
  <si>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</si>
  <si>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</si>
  <si>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</si>
  <si>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</si>
  <si>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</si>
  <si>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</si>
  <si>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</si>
  <si>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</si>
  <si>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</si>
  <si>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</si>
  <si>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</si>
  <si>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</si>
  <si>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</si>
  <si>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</si>
  <si>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</si>
  <si>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</si>
  <si>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</si>
  <si>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</si>
  <si>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</si>
  <si>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</si>
  <si>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</si>
  <si>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</si>
  <si>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</si>
  <si>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</si>
  <si>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</si>
  <si>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</si>
  <si>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</si>
  <si>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</si>
  <si>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</si>
  <si>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</si>
  <si>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</si>
  <si>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</si>
  <si>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</si>
  <si>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</si>
  <si>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</si>
  <si>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</si>
  <si>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</si>
  <si>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</si>
  <si>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</si>
  <si>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</si>
  <si>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</si>
  <si>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</si>
  <si>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</si>
  <si>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</si>
  <si>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</si>
  <si>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</si>
  <si>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</si>
  <si>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</si>
  <si>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</si>
  <si>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</si>
  <si>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</si>
  <si>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</si>
  <si>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</si>
  <si>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</si>
  <si>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</si>
  <si>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</si>
  <si>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</si>
  <si>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</si>
  <si>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</si>
  <si>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</si>
  <si>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</si>
  <si>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</si>
  <si>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</si>
  <si>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</si>
  <si>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</si>
  <si>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</si>
  <si>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</si>
  <si>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</si>
  <si>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</si>
  <si>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</si>
  <si>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</si>
  <si>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</si>
  <si>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</si>
  <si>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</si>
  <si>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</si>
  <si>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</si>
  <si>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</si>
  <si>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</si>
  <si>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</si>
  <si>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</si>
  <si>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</si>
  <si>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</si>
  <si>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</si>
  <si>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</si>
  <si>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</si>
  <si>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</si>
  <si>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</si>
  <si>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</si>
  <si>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</si>
  <si>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</si>
  <si>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</si>
  <si>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</si>
  <si>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</si>
  <si>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</si>
  <si>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</si>
  <si>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</si>
  <si>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</si>
  <si>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</si>
  <si>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</si>
  <si>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</si>
  <si>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</si>
  <si>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</si>
  <si>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</si>
  <si>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</si>
  <si>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</si>
  <si>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</si>
  <si>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</si>
  <si>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</si>
  <si>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</si>
  <si>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</si>
  <si>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</si>
  <si>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</si>
  <si>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</si>
  <si>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</si>
  <si>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</si>
  <si>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</si>
  <si>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</si>
  <si>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</si>
  <si>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</si>
  <si>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</si>
  <si>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</si>
  <si>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</si>
  <si>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</si>
  <si>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</si>
  <si>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</si>
  <si>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</si>
  <si>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</si>
  <si>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</si>
  <si>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</si>
  <si>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</si>
  <si>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</si>
  <si>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</si>
  <si>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</si>
  <si>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</si>
  <si>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</si>
  <si>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</si>
  <si>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</si>
  <si>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</si>
  <si>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</si>
  <si>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</si>
  <si>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</si>
  <si>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</si>
  <si>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</si>
  <si>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</si>
  <si>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</si>
  <si>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</si>
  <si>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</si>
  <si>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</si>
  <si>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</si>
  <si>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</si>
  <si>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</si>
  <si>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</si>
  <si>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</si>
  <si>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</si>
  <si>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</si>
  <si>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</si>
  <si>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</si>
  <si>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</si>
  <si>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</si>
  <si>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</si>
  <si>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</si>
  <si>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</si>
  <si>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</si>
  <si>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</si>
  <si>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</si>
  <si>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</si>
  <si>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</si>
  <si>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</si>
  <si>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</si>
  <si>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</si>
  <si>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</si>
  <si>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</si>
  <si>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</si>
  <si>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</si>
  <si>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</si>
  <si>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</si>
  <si>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</si>
  <si>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</si>
  <si>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</si>
  <si>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</si>
  <si>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</si>
  <si>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</si>
  <si>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</si>
  <si>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</si>
  <si>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</si>
  <si>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</si>
  <si>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</si>
  <si>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</si>
  <si>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</si>
  <si>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</si>
  <si>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</si>
  <si>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</si>
  <si>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</si>
  <si>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</si>
  <si>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</si>
  <si>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</si>
  <si>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</si>
  <si>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</si>
  <si>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</si>
  <si>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</si>
  <si>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</si>
  <si>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</si>
  <si>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</si>
  <si>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</si>
  <si>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</si>
  <si>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</si>
  <si>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</si>
  <si>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</si>
  <si>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</si>
  <si>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</si>
  <si>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</si>
  <si>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</si>
  <si>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</si>
  <si>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</si>
  <si>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</si>
  <si>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</si>
  <si>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</si>
  <si>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</si>
  <si>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</si>
  <si>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</si>
  <si>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</si>
  <si>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</si>
  <si>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</si>
  <si>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</si>
  <si>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</si>
  <si>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</si>
  <si>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</si>
  <si>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</si>
  <si>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</si>
  <si>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</si>
  <si>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</si>
  <si>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</si>
  <si>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</si>
  <si>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</si>
  <si>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</si>
  <si>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</si>
  <si>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</si>
  <si>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</si>
  <si>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</si>
  <si>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</si>
  <si>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</si>
  <si>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</si>
  <si>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</si>
  <si>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</si>
  <si>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</si>
  <si>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</si>
  <si>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</si>
  <si>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</si>
  <si>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</si>
  <si>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</si>
  <si>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</si>
  <si>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</si>
  <si>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</si>
  <si>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</si>
  <si>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</si>
  <si>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</si>
  <si>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</si>
  <si>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</si>
  <si>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</si>
  <si>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</si>
  <si>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</si>
  <si>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</si>
  <si>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</si>
  <si>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</si>
  <si>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</si>
  <si>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</si>
  <si>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</si>
  <si>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</si>
  <si>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</si>
  <si>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</si>
  <si>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</si>
  <si>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</si>
  <si>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</si>
  <si>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</si>
  <si>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</si>
  <si>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</si>
  <si>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</si>
  <si>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</si>
  <si>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</si>
  <si>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</si>
  <si>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</si>
  <si>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</si>
  <si>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</si>
  <si>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</si>
  <si>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</si>
  <si>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</si>
  <si>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</si>
  <si>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</si>
  <si>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</si>
  <si>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</si>
  <si>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</si>
  <si>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</si>
  <si>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</si>
  <si>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</si>
  <si>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</si>
  <si>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</si>
  <si>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</si>
  <si>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</si>
  <si>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</si>
  <si>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</si>
  <si>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</si>
  <si>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</si>
  <si>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</si>
  <si>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</si>
  <si>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</si>
  <si>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</si>
  <si>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</si>
  <si>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</si>
  <si>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</si>
  <si>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</si>
  <si>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</si>
  <si>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</si>
  <si>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</si>
  <si>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</si>
  <si>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</si>
  <si>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</si>
  <si>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</si>
  <si>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</si>
  <si>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</si>
  <si>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</si>
  <si>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</si>
  <si>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</si>
  <si>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</si>
  <si>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</si>
  <si>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</si>
  <si>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</si>
  <si>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</si>
  <si>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</si>
  <si>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</si>
  <si>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</si>
  <si>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</si>
  <si>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</si>
  <si>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</si>
  <si>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</si>
  <si>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</si>
  <si>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</si>
  <si>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</si>
  <si>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</si>
  <si>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</si>
  <si>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</si>
  <si>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</si>
  <si>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</si>
  <si>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</si>
  <si>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</si>
  <si>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</si>
  <si>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</si>
  <si>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</si>
  <si>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</si>
  <si>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</si>
  <si>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</si>
  <si>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</si>
  <si>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</si>
  <si>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</si>
  <si>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</si>
  <si>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</si>
  <si>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</si>
  <si>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</si>
  <si>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</si>
  <si>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</si>
  <si>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</si>
  <si>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</si>
  <si>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</si>
  <si>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</si>
  <si>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</si>
  <si>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</si>
  <si>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</si>
  <si>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</si>
  <si>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</si>
  <si>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</si>
  <si>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</si>
  <si>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</si>
  <si>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</si>
  <si>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</si>
  <si>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</si>
  <si>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</si>
  <si>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</si>
  <si>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</si>
  <si>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</si>
  <si>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</si>
  <si>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</si>
  <si>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</si>
  <si>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</si>
  <si>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</si>
  <si>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</si>
  <si>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</si>
  <si>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</si>
  <si>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</si>
  <si>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</si>
  <si>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</si>
  <si>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</si>
  <si>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</si>
  <si>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</si>
  <si>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</si>
  <si>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</si>
  <si>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</si>
  <si>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</si>
  <si>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</si>
  <si>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</si>
  <si>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</si>
  <si>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</si>
  <si>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</si>
  <si>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</si>
  <si>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</si>
  <si>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</si>
  <si>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</si>
  <si>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</si>
  <si>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</si>
  <si>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</si>
  <si>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</si>
  <si>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</si>
  <si>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</si>
  <si>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</si>
  <si>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</si>
  <si>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</si>
  <si>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</si>
  <si>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</si>
  <si>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</si>
  <si>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</si>
  <si>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</si>
  <si>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</si>
  <si>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</si>
  <si>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</si>
  <si>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</si>
  <si>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</si>
  <si>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</si>
  <si>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</si>
  <si>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</si>
  <si>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</si>
  <si>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</si>
  <si>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</si>
  <si>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</si>
  <si>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</si>
  <si>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</si>
  <si>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</si>
  <si>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</si>
  <si>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</si>
  <si>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</si>
  <si>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</si>
  <si>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</si>
  <si>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</si>
  <si>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</si>
  <si>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</si>
  <si>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</si>
  <si>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</si>
  <si>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</si>
  <si>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</si>
  <si>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</si>
  <si>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</si>
  <si>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</si>
  <si>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</si>
  <si>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</si>
  <si>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</si>
  <si>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</si>
  <si>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</si>
  <si>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</si>
  <si>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</si>
  <si>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</si>
  <si>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</si>
  <si>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</si>
  <si>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</si>
  <si>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</si>
  <si>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</si>
  <si>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</si>
  <si>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</si>
  <si>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</si>
  <si>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</si>
  <si>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</si>
  <si>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</si>
  <si>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</si>
  <si>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</si>
  <si>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</si>
  <si>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</si>
  <si>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</si>
  <si>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</si>
  <si>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</si>
  <si>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</si>
  <si>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</si>
  <si>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</si>
  <si>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</si>
  <si>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</si>
  <si>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</si>
  <si>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</si>
  <si>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</si>
  <si>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</si>
  <si>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</si>
  <si>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</si>
  <si>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</si>
  <si>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</si>
  <si>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</si>
  <si>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</si>
  <si>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</si>
  <si>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</si>
  <si>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</si>
  <si>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</si>
  <si>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</si>
  <si>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</si>
  <si>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</si>
  <si>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</si>
  <si>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</si>
  <si>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</si>
  <si>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</si>
  <si>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</si>
  <si>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</si>
  <si>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</si>
  <si>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</si>
  <si>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</si>
  <si>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</si>
  <si>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</si>
  <si>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</si>
  <si>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</si>
  <si>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</si>
  <si>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</si>
  <si>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</si>
  <si>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</si>
  <si>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</si>
  <si>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</si>
  <si>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</si>
  <si>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</si>
  <si>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</si>
  <si>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</si>
  <si>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</si>
  <si>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</si>
  <si>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</si>
  <si>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</si>
  <si>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</si>
  <si>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</si>
  <si>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</si>
  <si>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</si>
  <si>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</si>
  <si>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</si>
  <si>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</si>
  <si>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</si>
  <si>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</si>
  <si>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</si>
  <si>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</si>
  <si>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</si>
  <si>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</si>
  <si>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</si>
  <si>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</si>
  <si>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</si>
  <si>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</si>
  <si>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</si>
  <si>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</si>
  <si>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</si>
  <si>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</si>
  <si>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</si>
  <si>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</si>
  <si>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</si>
  <si>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</si>
  <si>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</si>
  <si>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</si>
  <si>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</si>
  <si>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</si>
  <si>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</si>
  <si>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</si>
  <si>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</si>
  <si>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</si>
  <si>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</si>
  <si>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</si>
  <si>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</si>
  <si>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</si>
  <si>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</si>
  <si>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</si>
  <si>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</si>
  <si>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</si>
  <si>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</si>
  <si>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</si>
  <si>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</si>
  <si>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</si>
  <si>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</si>
  <si>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</si>
  <si>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</si>
  <si>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</si>
  <si>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</si>
  <si>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</si>
  <si>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</si>
  <si>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</si>
  <si>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</si>
  <si>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</si>
  <si>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</si>
  <si>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</si>
  <si>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</si>
  <si>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</si>
  <si>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</si>
  <si>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</si>
  <si>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</si>
  <si>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</si>
  <si>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</si>
  <si>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</si>
  <si>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</si>
  <si>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</si>
  <si>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</si>
  <si>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</si>
  <si>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</si>
  <si>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</si>
  <si>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</si>
  <si>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</si>
  <si>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</si>
  <si>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</si>
  <si>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</si>
  <si>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</si>
  <si>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</si>
  <si>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</si>
  <si>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</si>
  <si>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</si>
  <si>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</si>
  <si>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</si>
  <si>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</si>
  <si>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</si>
  <si>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</si>
  <si>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</si>
  <si>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</si>
  <si>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</si>
  <si>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</si>
  <si>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</si>
  <si>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</si>
  <si>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</si>
  <si>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</si>
  <si>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</si>
  <si>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</si>
  <si>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</si>
  <si>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</si>
  <si>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</si>
  <si>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</si>
  <si>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</si>
  <si>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</si>
  <si>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</si>
  <si>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</si>
  <si>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</si>
  <si>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</si>
  <si>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</si>
  <si>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</si>
  <si>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</si>
  <si>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</si>
  <si>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</si>
  <si>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</si>
  <si>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</si>
  <si>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</si>
  <si>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</si>
  <si>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</si>
  <si>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</si>
  <si>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</si>
  <si>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</si>
  <si>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</si>
  <si>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</si>
  <si>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</si>
  <si>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</si>
  <si>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</si>
  <si>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</si>
  <si>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</si>
  <si>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</si>
  <si>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</si>
  <si>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</si>
  <si>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</si>
  <si>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</si>
  <si>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</si>
  <si>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</si>
  <si>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</si>
  <si>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</si>
  <si>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</si>
  <si>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</si>
  <si>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</si>
  <si>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</si>
  <si>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</si>
  <si>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</si>
  <si>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</si>
  <si>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</si>
  <si>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</si>
  <si>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</si>
  <si>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</si>
  <si>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</si>
  <si>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</si>
  <si>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</si>
  <si>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</si>
  <si>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</si>
  <si>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</si>
  <si>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</si>
  <si>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</si>
  <si>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</si>
  <si>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</si>
  <si>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</si>
  <si>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</si>
  <si>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</si>
  <si>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</si>
  <si>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</si>
  <si>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</si>
  <si>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</si>
  <si>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</si>
  <si>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</si>
  <si>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</si>
  <si>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</si>
  <si>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</si>
  <si>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</si>
  <si>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</si>
  <si>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</si>
  <si>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</si>
  <si>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</si>
  <si>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</si>
  <si>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</si>
  <si>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</si>
  <si>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</si>
  <si>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</si>
  <si>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</si>
  <si>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</si>
  <si>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</si>
  <si>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</si>
  <si>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</si>
  <si>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</si>
  <si>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</si>
  <si>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</si>
  <si>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</si>
  <si>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</si>
  <si>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</si>
  <si>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</si>
  <si>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</si>
  <si>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</si>
  <si>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</si>
  <si>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</si>
  <si>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</si>
  <si>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</si>
  <si>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</si>
  <si>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</si>
  <si>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</si>
  <si>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</si>
  <si>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</si>
  <si>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</si>
  <si>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</si>
  <si>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</si>
  <si>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</si>
  <si>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</si>
  <si>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</si>
  <si>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</si>
  <si>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</si>
  <si>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</si>
  <si>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</si>
  <si>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</si>
  <si>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</si>
  <si>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</si>
  <si>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</si>
  <si>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</si>
  <si>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</si>
  <si>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</si>
  <si>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</si>
  <si>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</si>
  <si>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</si>
  <si>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</si>
  <si>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</si>
  <si>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</si>
  <si>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</si>
  <si>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</si>
  <si>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</si>
  <si>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</si>
  <si>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</si>
  <si>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</si>
  <si>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</si>
  <si>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</si>
  <si>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</si>
  <si>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</si>
  <si>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</si>
  <si>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</si>
  <si>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</si>
  <si>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</si>
  <si>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</si>
  <si>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</si>
  <si>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</si>
  <si>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</si>
  <si>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</si>
  <si>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</si>
  <si>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</si>
  <si>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</si>
  <si>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</si>
  <si>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</si>
  <si>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</si>
  <si>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</si>
  <si>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</si>
  <si>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</si>
  <si>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</si>
  <si>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</si>
  <si>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</si>
  <si>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</si>
  <si>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</si>
  <si>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</si>
  <si>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</si>
  <si>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</si>
  <si>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</si>
  <si>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</si>
  <si>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</si>
  <si>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</si>
  <si>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</si>
  <si>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</si>
  <si>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</si>
  <si>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</si>
  <si>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</si>
  <si>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</si>
  <si>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</si>
  <si>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</si>
  <si>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</si>
  <si>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</si>
  <si>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</si>
  <si>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</si>
  <si>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</si>
  <si>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</si>
  <si>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</si>
  <si>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</si>
  <si>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</si>
  <si>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</si>
  <si>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</si>
  <si>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</si>
  <si>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</si>
  <si>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</si>
  <si>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</si>
  <si>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</si>
  <si>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</si>
  <si>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</si>
  <si>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</si>
  <si>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</si>
  <si>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</si>
  <si>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</si>
  <si>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</si>
  <si>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</si>
  <si>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</si>
  <si>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</si>
  <si>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</si>
  <si>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</si>
  <si>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</si>
  <si>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</si>
  <si>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</si>
  <si>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</si>
  <si>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</si>
  <si>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</si>
  <si>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</si>
  <si>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</si>
  <si>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</si>
  <si>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</si>
  <si>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</si>
  <si>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</si>
  <si>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</si>
  <si>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</si>
  <si>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</si>
  <si>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</si>
  <si>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</si>
  <si>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</si>
  <si>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</si>
  <si>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</si>
  <si>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</si>
  <si>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</si>
  <si>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</si>
  <si>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</si>
  <si>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</si>
  <si>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</si>
  <si>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</si>
  <si>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</si>
  <si>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</si>
  <si>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</si>
  <si>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</si>
  <si>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</si>
  <si>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</si>
  <si>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</si>
  <si>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</si>
  <si>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</si>
  <si>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</si>
  <si>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</si>
  <si>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</si>
  <si>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</si>
  <si>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</si>
  <si>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</si>
  <si>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</si>
  <si>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</si>
  <si>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</si>
  <si>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</si>
  <si>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</si>
  <si>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</si>
  <si>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</si>
  <si>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</si>
  <si>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</si>
  <si>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</si>
  <si>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</si>
  <si>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</si>
  <si>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</si>
  <si>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</si>
  <si>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</si>
  <si>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</si>
  <si>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</si>
  <si>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</si>
  <si>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</si>
  <si>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</si>
  <si>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</si>
  <si>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</si>
  <si>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</si>
  <si>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</si>
  <si>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</si>
  <si>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</si>
  <si>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</si>
  <si>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</si>
  <si>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</si>
  <si>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</si>
  <si>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</si>
  <si>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</si>
  <si>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</si>
  <si>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</si>
  <si>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</si>
  <si>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</si>
  <si>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</si>
  <si>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</si>
  <si>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</si>
  <si>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</si>
  <si>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</si>
  <si>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</si>
  <si>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</si>
  <si>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</si>
  <si>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</si>
  <si>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</si>
  <si>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</si>
  <si>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</si>
  <si>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</si>
  <si>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</si>
  <si>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</si>
  <si>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</si>
  <si>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</si>
  <si>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</si>
  <si>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</si>
  <si>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</si>
  <si>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</si>
  <si>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</si>
  <si>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</si>
  <si>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</si>
  <si>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</si>
  <si>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</si>
  <si>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</si>
  <si>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</si>
  <si>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</si>
  <si>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</si>
  <si>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</si>
  <si>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</si>
  <si>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</si>
  <si>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</si>
  <si>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</si>
  <si>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</si>
  <si>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</si>
  <si>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</si>
  <si>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</si>
  <si>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</si>
  <si>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</si>
  <si>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</si>
  <si>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</si>
  <si>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</si>
  <si>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</si>
  <si>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</si>
  <si>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</si>
  <si>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</si>
  <si>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</si>
  <si>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</si>
  <si>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</si>
  <si>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</si>
  <si>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</si>
  <si>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</si>
  <si>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</si>
  <si>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</si>
  <si>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</si>
  <si>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</si>
  <si>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</si>
  <si>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</si>
  <si>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</si>
  <si>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</si>
  <si>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</si>
  <si>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</si>
  <si>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</si>
  <si>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</si>
  <si>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</si>
  <si>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</si>
  <si>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</si>
  <si>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</si>
  <si>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</si>
  <si>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</si>
  <si>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</si>
  <si>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</si>
  <si>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</si>
  <si>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</si>
  <si>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</si>
  <si>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</si>
  <si>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</si>
  <si>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</si>
  <si>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</si>
  <si>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</si>
  <si>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</si>
  <si>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</si>
  <si>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</si>
  <si>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</si>
  <si>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</si>
  <si>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</si>
  <si>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</si>
  <si>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</si>
  <si>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</si>
  <si>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</si>
  <si>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</si>
  <si>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</si>
  <si>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</si>
  <si>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</si>
  <si>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</si>
  <si>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</si>
  <si>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</si>
  <si>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</si>
  <si>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</si>
  <si>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</si>
  <si>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</si>
  <si>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</si>
  <si>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</si>
  <si>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</si>
  <si>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</si>
  <si>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</si>
  <si>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</si>
  <si>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</si>
  <si>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</si>
  <si>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</si>
  <si>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</si>
  <si>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</si>
  <si>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</si>
  <si>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</si>
  <si>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</si>
  <si>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</si>
  <si>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</si>
  <si>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</si>
  <si>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</si>
  <si>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</si>
  <si>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</si>
  <si>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</si>
  <si>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</si>
  <si>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</si>
  <si>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</si>
  <si>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</si>
  <si>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</si>
  <si>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</si>
  <si>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</si>
  <si>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</si>
  <si>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</si>
  <si>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</si>
  <si>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</si>
  <si>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</si>
  <si>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</si>
  <si>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</si>
  <si>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</si>
  <si>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</si>
  <si>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</si>
  <si>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</si>
  <si>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</si>
  <si>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</si>
  <si>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</si>
  <si>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</si>
  <si>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</si>
  <si>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</si>
  <si>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</si>
  <si>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</si>
  <si>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</si>
  <si>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</si>
  <si>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</si>
  <si>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</si>
  <si>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</si>
  <si>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</si>
  <si>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</si>
  <si>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</si>
  <si>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</si>
  <si>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</si>
  <si>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</si>
  <si>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</si>
  <si>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</si>
  <si>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</si>
  <si>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</si>
  <si>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</si>
  <si>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</si>
  <si>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</si>
  <si>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</si>
  <si>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</si>
  <si>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</si>
  <si>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</si>
  <si>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</si>
  <si>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</si>
  <si>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</si>
  <si>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</si>
  <si>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</si>
  <si>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</si>
  <si>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</si>
  <si>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</si>
  <si>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</si>
  <si>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</si>
  <si>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</si>
  <si>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</si>
  <si>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</si>
  <si>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</si>
  <si>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</si>
  <si>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</si>
  <si>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</si>
  <si>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</si>
  <si>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</si>
  <si>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</si>
  <si>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</si>
  <si>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</si>
  <si>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</si>
  <si>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</si>
  <si>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</si>
  <si>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</si>
  <si>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</si>
  <si>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</si>
  <si>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</si>
  <si>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</si>
  <si>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</si>
  <si>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</si>
  <si>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</si>
  <si>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</si>
  <si>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</si>
  <si>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</si>
  <si>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</si>
  <si>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</si>
  <si>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</si>
  <si>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</si>
  <si>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</si>
  <si>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</si>
  <si>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</si>
  <si>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</si>
  <si>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</si>
  <si>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</si>
  <si>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</si>
  <si>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</si>
  <si>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</si>
  <si>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</si>
  <si>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</si>
  <si>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</si>
  <si>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</si>
  <si>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</si>
  <si>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</si>
  <si>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</si>
  <si>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</si>
  <si>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</si>
  <si>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</si>
  <si>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</si>
  <si>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</si>
  <si>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</si>
  <si>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</si>
  <si>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</si>
  <si>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</si>
  <si>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</si>
  <si>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</si>
  <si>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</si>
  <si>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</si>
  <si>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</si>
  <si>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</si>
  <si>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</si>
  <si>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</si>
  <si>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</si>
  <si>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</si>
  <si>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</si>
  <si>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</si>
  <si>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</si>
  <si>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</si>
  <si>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</si>
  <si>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</si>
  <si>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</si>
  <si>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</si>
  <si>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</si>
  <si>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</si>
  <si>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</si>
  <si>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</si>
  <si>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</si>
  <si>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</si>
  <si>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</si>
  <si>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</si>
  <si>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</si>
  <si>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</si>
  <si>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</si>
  <si>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</si>
  <si>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</si>
  <si>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</si>
  <si>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</si>
  <si>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</si>
  <si>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</si>
  <si>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</si>
  <si>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</si>
  <si>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</si>
  <si>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</si>
  <si>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</si>
  <si>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</si>
  <si>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</si>
  <si>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</si>
  <si>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</si>
  <si>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</si>
  <si>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</si>
  <si>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</si>
  <si>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</si>
  <si>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</si>
  <si>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</si>
  <si>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</si>
  <si>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</si>
  <si>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</si>
  <si>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</si>
  <si>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</si>
  <si>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</si>
  <si>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</si>
  <si>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</si>
  <si>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</si>
  <si>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</si>
  <si>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</si>
  <si>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</si>
  <si>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</si>
  <si>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</si>
  <si>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</si>
  <si>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</si>
  <si>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</si>
  <si>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</si>
  <si>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</si>
  <si>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</si>
  <si>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</si>
  <si>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</si>
  <si>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</si>
  <si>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</si>
  <si>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</si>
  <si>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</si>
  <si>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</si>
  <si>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</si>
  <si>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</si>
  <si>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</si>
  <si>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</si>
  <si>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</si>
  <si>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</si>
  <si>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</si>
  <si>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</si>
  <si>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</si>
  <si>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</si>
  <si>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</si>
  <si>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</si>
  <si>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</si>
  <si>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</si>
  <si>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</si>
  <si>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</si>
  <si>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</si>
  <si>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</si>
  <si>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</si>
  <si>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</si>
  <si>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</si>
  <si>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</si>
  <si>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</si>
  <si>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</si>
  <si>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</si>
  <si>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</si>
  <si>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</si>
  <si>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</si>
  <si>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</si>
  <si>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</si>
  <si>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</si>
  <si>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</si>
  <si>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</si>
  <si>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</si>
  <si>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</si>
  <si>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</si>
  <si>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</si>
  <si>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</si>
  <si>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</si>
  <si>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</si>
  <si>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</si>
  <si>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</si>
  <si>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</si>
  <si>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</si>
  <si>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</si>
  <si>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</si>
  <si>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</si>
  <si>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</si>
  <si>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</si>
  <si>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</si>
  <si>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</si>
  <si>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</si>
  <si>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</si>
  <si>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</si>
  <si>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</si>
  <si>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</si>
  <si>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</si>
  <si>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</si>
  <si>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</si>
  <si>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</si>
  <si>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</si>
  <si>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</si>
  <si>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</si>
  <si>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</si>
  <si>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</si>
  <si>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</si>
  <si>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</si>
  <si>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</si>
  <si>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</si>
  <si>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</si>
  <si>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</si>
  <si>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</si>
  <si>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</si>
  <si>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</si>
  <si>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</si>
  <si>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</si>
  <si>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</si>
  <si>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</si>
  <si>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</si>
  <si>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</si>
  <si>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</si>
  <si>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</si>
  <si>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</si>
  <si>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</si>
  <si>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</si>
  <si>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</si>
  <si>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</si>
  <si>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</si>
  <si>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</si>
  <si>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</si>
  <si>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</si>
  <si>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</si>
  <si>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</si>
  <si>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</si>
  <si>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</si>
  <si>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</si>
  <si>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</si>
  <si>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</si>
  <si>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</si>
  <si>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</si>
  <si>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</si>
  <si>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</si>
  <si>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</si>
  <si>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</si>
  <si>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</si>
  <si>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</si>
  <si>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</si>
  <si>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</si>
  <si>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</si>
  <si>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</si>
  <si>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</si>
  <si>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</si>
  <si>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</si>
  <si>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</si>
  <si>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</si>
  <si>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</si>
  <si>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</si>
  <si>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</si>
  <si>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</si>
  <si>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</si>
  <si>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</si>
  <si>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</si>
  <si>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</si>
  <si>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</si>
  <si>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</si>
  <si>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</si>
  <si>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</si>
  <si>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</si>
  <si>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</si>
  <si>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</si>
  <si>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</si>
  <si>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</si>
  <si>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</si>
  <si>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</si>
  <si>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</si>
  <si>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</si>
  <si>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</si>
  <si>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</si>
  <si>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</si>
  <si>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</si>
  <si>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</si>
  <si>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</si>
  <si>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</si>
  <si>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</si>
  <si>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</si>
  <si>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</si>
  <si>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</si>
  <si>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</si>
  <si>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</si>
  <si>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</si>
  <si>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</si>
  <si>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</si>
  <si>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</si>
  <si>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</si>
  <si>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</si>
  <si>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</si>
  <si>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</si>
  <si>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</si>
  <si>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</si>
  <si>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</si>
  <si>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</si>
  <si>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</si>
  <si>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</si>
  <si>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</si>
  <si>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</si>
  <si>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</si>
  <si>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</si>
  <si>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</si>
  <si>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</si>
  <si>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</si>
  <si>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</si>
  <si>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</si>
  <si>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</si>
  <si>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</si>
  <si>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</si>
  <si>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</si>
  <si>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</si>
  <si>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</si>
  <si>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</si>
  <si>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</si>
  <si>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</si>
  <si>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</si>
  <si>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</si>
  <si>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</si>
  <si>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</si>
  <si>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</si>
  <si>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</si>
  <si>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</si>
  <si>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</si>
  <si>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</si>
  <si>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</si>
  <si>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</si>
  <si>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</si>
  <si>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</si>
  <si>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</si>
  <si>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</si>
  <si>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</si>
  <si>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</si>
  <si>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</si>
  <si>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</si>
  <si>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</si>
  <si>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</si>
  <si>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</si>
  <si>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</si>
  <si>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</si>
  <si>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</si>
  <si>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</si>
  <si>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</si>
  <si>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</si>
  <si>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</si>
  <si>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</si>
  <si>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</si>
  <si>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</si>
  <si>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</si>
  <si>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</si>
  <si>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</si>
  <si>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</si>
  <si>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</si>
  <si>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</si>
  <si>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</si>
  <si>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</si>
  <si>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</si>
  <si>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</si>
  <si>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</si>
  <si>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</si>
  <si>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</si>
  <si>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</si>
  <si>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</si>
  <si>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</si>
  <si>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</si>
  <si>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</si>
  <si>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</si>
  <si>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</si>
  <si>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</si>
  <si>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</si>
  <si>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</si>
  <si>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</si>
  <si>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</si>
  <si>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</si>
  <si>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</si>
  <si>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</si>
  <si>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</si>
  <si>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</si>
  <si>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</si>
  <si>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</si>
  <si>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</si>
  <si>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</si>
  <si>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</si>
  <si>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</si>
  <si>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</si>
  <si>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</si>
  <si>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</si>
  <si>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</si>
  <si>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</si>
  <si>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</si>
  <si>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</si>
  <si>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</si>
  <si>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</si>
  <si>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</si>
  <si>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</si>
  <si>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</si>
  <si>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</si>
  <si>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</si>
  <si>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</si>
  <si>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</si>
  <si>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</si>
  <si>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</si>
  <si>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</si>
  <si>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</si>
  <si>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</si>
  <si>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</si>
  <si>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</si>
  <si>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</si>
  <si>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</si>
  <si>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</si>
  <si>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</si>
  <si>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</si>
  <si>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</si>
  <si>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</si>
  <si>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</si>
  <si>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</si>
  <si>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</si>
  <si>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</si>
  <si>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</si>
  <si>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</si>
  <si>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</si>
  <si>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</si>
  <si>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</si>
  <si>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</si>
  <si>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</si>
  <si>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</si>
  <si>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</si>
  <si>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</si>
  <si>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</si>
  <si>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</si>
  <si>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</si>
  <si>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</si>
  <si>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</si>
  <si>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</si>
  <si>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</si>
  <si>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</si>
  <si>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</si>
  <si>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</si>
  <si>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</si>
  <si>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</si>
  <si>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</si>
  <si>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</si>
  <si>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</si>
  <si>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</si>
  <si>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</si>
  <si>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</si>
  <si>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</si>
  <si>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</si>
  <si>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</si>
  <si>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</si>
  <si>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</si>
  <si>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</si>
  <si>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</si>
  <si>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</si>
  <si>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</si>
  <si>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</si>
  <si>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</si>
  <si>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</si>
  <si>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</si>
  <si>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</si>
  <si>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</si>
  <si>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</si>
  <si>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</si>
  <si>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</si>
  <si>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</si>
  <si>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</si>
  <si>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</si>
  <si>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</si>
  <si>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</si>
  <si>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</si>
  <si>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</si>
  <si>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</si>
  <si>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</si>
  <si>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</si>
  <si>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</si>
  <si>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</si>
  <si>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</si>
  <si>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</si>
  <si>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</si>
  <si>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</si>
  <si>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</si>
  <si>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</si>
  <si>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</si>
  <si>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</si>
  <si>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</si>
  <si>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</si>
  <si>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</si>
  <si>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</si>
  <si>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</si>
  <si>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</si>
  <si>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</si>
  <si>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</si>
  <si>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</si>
  <si>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</si>
  <si>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</si>
  <si>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</si>
  <si>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</si>
  <si>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</si>
  <si>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</si>
  <si>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</si>
  <si>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</si>
  <si>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</si>
  <si>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</si>
  <si>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</si>
  <si>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</si>
  <si>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</si>
  <si>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</si>
  <si>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</si>
  <si>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</si>
  <si>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</si>
  <si>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</si>
  <si>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</si>
  <si>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</si>
  <si>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</si>
  <si>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</si>
  <si>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</si>
  <si>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</si>
  <si>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</si>
  <si>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</si>
  <si>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</si>
  <si>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</si>
  <si>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</si>
  <si>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</si>
  <si>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</si>
  <si>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</si>
  <si>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</si>
  <si>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</si>
  <si>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</si>
  <si>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</si>
  <si>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</si>
  <si>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</si>
  <si>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</si>
  <si>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</si>
  <si>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</si>
  <si>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</si>
  <si>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</si>
  <si>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</si>
  <si>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</si>
  <si>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</si>
  <si>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</si>
  <si>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</si>
  <si>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</si>
  <si>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</si>
  <si>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</si>
  <si>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</si>
  <si>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</si>
  <si>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</si>
  <si>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</si>
  <si>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</si>
  <si>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</si>
  <si>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</si>
  <si>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</si>
  <si>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</si>
  <si>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</si>
  <si>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</si>
  <si>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</si>
  <si>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</si>
  <si>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</si>
  <si>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</si>
  <si>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</si>
  <si>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</si>
  <si>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</si>
  <si>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</si>
  <si>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</si>
  <si>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</si>
  <si>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</si>
  <si>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</si>
  <si>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</si>
  <si>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</si>
  <si>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</si>
  <si>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</si>
  <si>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</si>
  <si>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</si>
  <si>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</si>
  <si>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</si>
  <si>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</si>
  <si>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</si>
  <si>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</si>
  <si>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</si>
  <si>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</si>
  <si>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</si>
  <si>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</si>
  <si>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</si>
  <si>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</si>
  <si>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</si>
  <si>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</si>
  <si>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</si>
  <si>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</si>
  <si>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</si>
  <si>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</si>
  <si>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</si>
  <si>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</si>
  <si>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</si>
  <si>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</si>
  <si>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</si>
  <si>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</si>
  <si>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</si>
  <si>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</si>
  <si>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</si>
  <si>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</si>
  <si>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</si>
  <si>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</si>
  <si>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</si>
  <si>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</si>
  <si>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</si>
  <si>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</si>
  <si>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</si>
  <si>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</si>
  <si>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</si>
  <si>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</si>
  <si>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</si>
  <si>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</si>
  <si>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</si>
  <si>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</si>
  <si>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</si>
  <si>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</si>
  <si>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</si>
  <si>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</si>
  <si>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</si>
  <si>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</si>
  <si>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</si>
  <si>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</si>
  <si>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</si>
  <si>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</si>
  <si>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</si>
  <si>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</si>
  <si>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</si>
  <si>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</si>
  <si>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</si>
  <si>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</si>
  <si>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</si>
  <si>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</si>
  <si>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</si>
  <si>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</si>
  <si>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</si>
  <si>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</si>
  <si>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</si>
  <si>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</si>
  <si>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</si>
  <si>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</si>
  <si>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</si>
  <si>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</si>
  <si>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</si>
  <si>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</si>
  <si>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</si>
  <si>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</si>
  <si>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</si>
  <si>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</si>
  <si>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</si>
  <si>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</si>
  <si>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</si>
  <si>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</si>
  <si>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</si>
  <si>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</si>
  <si>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</si>
  <si>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</si>
  <si>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</si>
  <si>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</si>
  <si>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</si>
  <si>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</si>
  <si>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</si>
  <si>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</si>
  <si>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</si>
  <si>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</si>
  <si>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</si>
  <si>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</si>
  <si>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</si>
  <si>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</si>
  <si>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</si>
  <si>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</si>
  <si>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</si>
  <si>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</si>
  <si>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</si>
  <si>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</si>
  <si>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</si>
  <si>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</si>
  <si>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</si>
  <si>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</si>
  <si>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</si>
  <si>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</si>
  <si>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</si>
  <si>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</si>
  <si>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</si>
  <si>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</si>
  <si>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</si>
  <si>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</si>
  <si>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</si>
  <si>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</si>
  <si>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</si>
  <si>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</si>
  <si>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</si>
  <si>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</si>
  <si>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</si>
  <si>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</si>
  <si>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</si>
  <si>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</si>
  <si>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</si>
  <si>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</si>
  <si>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</si>
  <si>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</si>
  <si>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</si>
  <si>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</si>
  <si>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</si>
  <si>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</si>
  <si>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</si>
  <si>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</si>
  <si>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</si>
  <si>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</si>
  <si>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</si>
  <si>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</si>
  <si>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</si>
  <si>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</si>
  <si>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</si>
  <si>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</si>
  <si>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</si>
  <si>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</si>
  <si>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</si>
  <si>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</si>
  <si>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</si>
  <si>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</si>
  <si>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</si>
  <si>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</si>
  <si>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</si>
  <si>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</si>
  <si>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</si>
  <si>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</si>
  <si>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</si>
  <si>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</si>
  <si>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</si>
  <si>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</si>
  <si>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</si>
  <si>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</si>
  <si>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</si>
  <si>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</si>
  <si>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</si>
  <si>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</si>
  <si>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</si>
  <si>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</si>
  <si>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</si>
  <si>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</si>
  <si>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</si>
  <si>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</si>
  <si>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</si>
  <si>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</si>
  <si>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</si>
  <si>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</si>
  <si>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</si>
  <si>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</si>
  <si>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</si>
  <si>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</si>
  <si>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</si>
  <si>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</si>
  <si>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</si>
  <si>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</si>
  <si>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</si>
  <si>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</si>
  <si>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</si>
  <si>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</si>
  <si>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</si>
  <si>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</si>
  <si>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</si>
  <si>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</si>
  <si>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</si>
  <si>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</si>
  <si>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</si>
  <si>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</si>
  <si>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</si>
  <si>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</si>
  <si>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</si>
  <si>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</si>
  <si>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</si>
  <si>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</si>
  <si>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</si>
  <si>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</si>
  <si>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</si>
  <si>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</si>
  <si>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</si>
  <si>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</si>
  <si>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</si>
  <si>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</si>
  <si>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</si>
  <si>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</si>
  <si>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</si>
  <si>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</si>
  <si>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</si>
  <si>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</si>
  <si>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</si>
  <si>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</si>
  <si>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</si>
  <si>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</si>
  <si>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</si>
  <si>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</si>
  <si>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</si>
  <si>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</si>
  <si>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</si>
  <si>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</si>
  <si>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</si>
  <si>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</si>
  <si>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</si>
  <si>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</si>
  <si>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</si>
  <si>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</si>
  <si>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</si>
  <si>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</si>
  <si>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</si>
  <si>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</si>
  <si>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</si>
  <si>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</si>
  <si>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</si>
  <si>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</si>
  <si>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</si>
  <si>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</si>
  <si>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</si>
  <si>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</si>
  <si>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</si>
  <si>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</si>
  <si>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</si>
  <si>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</si>
  <si>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</si>
  <si>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</si>
  <si>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</si>
  <si>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</si>
  <si>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</si>
  <si>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</si>
  <si>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</si>
  <si>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</si>
  <si>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</si>
  <si>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</si>
  <si>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</si>
  <si>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</si>
  <si>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</si>
  <si>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</si>
  <si>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</si>
  <si>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</si>
  <si>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</si>
  <si>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</si>
  <si>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</si>
  <si>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</si>
  <si>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</si>
  <si>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</si>
  <si>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</si>
  <si>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</si>
  <si>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</si>
  <si>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</si>
  <si>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</si>
  <si>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</si>
  <si>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</si>
  <si>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</si>
  <si>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</si>
  <si>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</si>
  <si>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</si>
  <si>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</si>
  <si>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</si>
  <si>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</si>
  <si>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</si>
  <si>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</si>
  <si>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</si>
  <si>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</si>
  <si>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</si>
  <si>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</si>
  <si>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</si>
  <si>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</si>
  <si>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</si>
  <si>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</si>
  <si>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</si>
  <si>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</si>
  <si>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</si>
  <si>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</si>
  <si>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</si>
  <si>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</si>
  <si>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</si>
  <si>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</si>
  <si>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</si>
  <si>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</si>
  <si>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</si>
  <si>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</si>
  <si>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</si>
  <si>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</si>
  <si>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</si>
  <si>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</si>
  <si>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</si>
  <si>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</si>
  <si>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</si>
  <si>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</si>
  <si>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</si>
  <si>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</si>
  <si>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</si>
  <si>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</si>
  <si>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</si>
  <si>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</si>
  <si>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</si>
  <si>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</si>
  <si>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</si>
  <si>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</si>
  <si>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</si>
  <si>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</si>
  <si>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</si>
  <si>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</si>
  <si>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</si>
  <si>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</si>
  <si>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</si>
  <si>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</si>
  <si>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</si>
  <si>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</si>
  <si>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</si>
  <si>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</si>
  <si>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</si>
  <si>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</si>
  <si>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</si>
  <si>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</si>
  <si>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</si>
  <si>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</si>
  <si>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</si>
  <si>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</si>
  <si>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</si>
  <si>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</si>
  <si>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</si>
  <si>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</si>
  <si>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</si>
  <si>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</si>
  <si>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</si>
  <si>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</si>
  <si>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</si>
  <si>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</si>
  <si>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</si>
  <si>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</si>
  <si>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</si>
  <si>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</si>
  <si>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</si>
  <si>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</si>
  <si>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</si>
  <si>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</si>
  <si>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</si>
  <si>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</si>
  <si>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</si>
  <si>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</si>
  <si>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</si>
  <si>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</si>
  <si>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</si>
  <si>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</si>
  <si>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</si>
  <si>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</si>
  <si>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</si>
  <si>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</si>
  <si>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</si>
  <si>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</si>
  <si>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</si>
  <si>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</si>
  <si>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</si>
  <si>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</si>
  <si>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</si>
  <si>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</si>
  <si>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</si>
  <si>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</si>
  <si>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</si>
  <si>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</si>
  <si>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</si>
  <si>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</si>
  <si>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</si>
  <si>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</si>
  <si>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</si>
  <si>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</si>
  <si>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</si>
  <si>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</si>
  <si>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</si>
  <si>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</si>
  <si>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</si>
  <si>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</si>
  <si>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</si>
  <si>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</si>
  <si>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</si>
  <si>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</si>
  <si>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</si>
  <si>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</si>
  <si>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</si>
  <si>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</si>
  <si>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</si>
  <si>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</si>
  <si>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</si>
  <si>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</si>
  <si>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</si>
  <si>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</si>
  <si>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</si>
  <si>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</si>
  <si>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</si>
  <si>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</si>
  <si>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</si>
  <si>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</si>
  <si>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</si>
  <si>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</si>
  <si>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</si>
  <si>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</si>
  <si>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</si>
  <si>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</si>
  <si>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</si>
  <si>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</si>
  <si>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</si>
  <si>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</si>
  <si>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</si>
  <si>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</si>
  <si>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</si>
  <si>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</si>
  <si>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</si>
  <si>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</si>
  <si>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</si>
  <si>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</si>
  <si>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</si>
  <si>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</si>
  <si>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</si>
  <si>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</si>
  <si>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</si>
  <si>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</si>
  <si>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</si>
  <si>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</si>
  <si>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</si>
  <si>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</si>
  <si>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</si>
  <si>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</si>
  <si>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</si>
  <si>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</si>
  <si>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</si>
  <si>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</si>
  <si>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</si>
  <si>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</si>
  <si>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</si>
  <si>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</si>
  <si>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</si>
  <si>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</si>
  <si>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</si>
  <si>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</si>
  <si>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</si>
  <si>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</si>
  <si>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</si>
  <si>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</si>
  <si>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</si>
  <si>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</si>
  <si>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</si>
  <si>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</si>
  <si>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</si>
  <si>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</si>
  <si>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</si>
  <si>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</si>
  <si>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</si>
  <si>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</si>
  <si>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</si>
  <si>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</si>
  <si>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</si>
  <si>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</si>
  <si>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</si>
  <si>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</si>
  <si>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</si>
  <si>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</si>
  <si>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</si>
  <si>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</si>
  <si>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</si>
  <si>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</si>
  <si>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</si>
  <si>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</si>
  <si>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</si>
  <si>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</si>
  <si>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</si>
  <si>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</si>
  <si>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</si>
  <si>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</si>
  <si>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</si>
  <si>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</si>
  <si>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</si>
  <si>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</si>
  <si>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</si>
  <si>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</si>
  <si>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</si>
  <si>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</si>
  <si>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</si>
  <si>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</si>
  <si>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</si>
  <si>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</si>
  <si>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</si>
  <si>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</si>
  <si>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</si>
  <si>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</si>
  <si>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</si>
  <si>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</si>
  <si>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</si>
  <si>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</si>
  <si>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</si>
  <si>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</si>
  <si>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</si>
  <si>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</si>
  <si>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</si>
  <si>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</si>
  <si>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</si>
  <si>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</si>
  <si>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</si>
  <si>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</si>
  <si>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</si>
  <si>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</si>
  <si>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</si>
  <si>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</si>
  <si>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</si>
  <si>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</si>
  <si>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</si>
  <si>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</si>
  <si>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</si>
  <si>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</si>
  <si>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</si>
  <si>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</si>
  <si>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</si>
  <si>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</si>
  <si>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</si>
  <si>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</si>
  <si>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</si>
  <si>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</si>
  <si>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</si>
  <si>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</si>
  <si>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</si>
  <si>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</si>
  <si>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</si>
  <si>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</si>
  <si>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</si>
  <si>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</si>
  <si>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</si>
  <si>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</si>
  <si>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</si>
  <si>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</si>
  <si>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</si>
  <si>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</si>
  <si>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</si>
  <si>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</si>
  <si>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</si>
  <si>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</si>
  <si>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</si>
  <si>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</si>
  <si>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</si>
  <si>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</si>
  <si>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</si>
  <si>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</si>
  <si>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</si>
  <si>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</si>
  <si>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</si>
  <si>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</si>
  <si>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</si>
  <si>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</si>
  <si>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</si>
  <si>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</si>
  <si>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</si>
  <si>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</si>
  <si>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</si>
  <si>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</si>
  <si>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</si>
  <si>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</si>
  <si>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</si>
  <si>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</si>
  <si>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</si>
  <si>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</si>
  <si>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</si>
  <si>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</si>
  <si>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</si>
  <si>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</si>
  <si>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</si>
  <si>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</si>
  <si>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</si>
  <si>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</si>
  <si>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</si>
  <si>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</si>
  <si>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</si>
  <si>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</si>
  <si>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</si>
  <si>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</si>
  <si>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</si>
  <si>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</si>
  <si>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</si>
  <si>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</si>
  <si>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</si>
  <si>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</si>
  <si>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</si>
  <si>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</si>
  <si>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</si>
  <si>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</si>
  <si>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</si>
  <si>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</si>
  <si>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</si>
  <si>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</si>
  <si>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</si>
  <si>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</si>
  <si>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</si>
  <si>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</si>
  <si>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</si>
  <si>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</si>
  <si>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</si>
  <si>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</si>
  <si>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</si>
  <si>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</si>
  <si>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</si>
  <si>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</si>
  <si>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</si>
  <si>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</si>
  <si>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</si>
  <si>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</si>
  <si>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</si>
  <si>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</si>
  <si>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</si>
  <si>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</si>
  <si>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</si>
  <si>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</si>
  <si>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</si>
  <si>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</si>
  <si>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</si>
  <si>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</si>
  <si>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</si>
  <si>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</si>
  <si>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</si>
  <si>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</si>
  <si>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</si>
  <si>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</si>
  <si>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</si>
  <si>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</si>
  <si>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</si>
  <si>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</si>
  <si>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</si>
  <si>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</si>
  <si>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</si>
  <si>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</si>
  <si>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</si>
  <si>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</si>
  <si>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</si>
  <si>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</si>
  <si>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</si>
  <si>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</si>
  <si>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</si>
  <si>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</si>
  <si>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</si>
  <si>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</si>
  <si>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</si>
  <si>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</si>
  <si>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</si>
  <si>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</si>
  <si>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</si>
  <si>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</si>
  <si>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</si>
  <si>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</si>
  <si>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</si>
  <si>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</si>
  <si>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</si>
  <si>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</si>
  <si>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</si>
  <si>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</si>
  <si>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</si>
  <si>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</si>
  <si>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</si>
  <si>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</si>
  <si>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</si>
  <si>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</si>
  <si>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</si>
  <si>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</si>
  <si>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</si>
  <si>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</si>
  <si>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</si>
  <si>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</si>
  <si>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</si>
  <si>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</si>
  <si>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</si>
  <si>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</si>
  <si>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</si>
  <si>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</si>
  <si>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</si>
  <si>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</si>
  <si>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</si>
  <si>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</si>
  <si>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</si>
  <si>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</si>
  <si>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</si>
  <si>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</si>
  <si>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</si>
  <si>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</si>
  <si>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</si>
  <si>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</si>
  <si>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</si>
  <si>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</si>
  <si>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</si>
  <si>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</si>
  <si>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</si>
  <si>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</si>
  <si>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</si>
  <si>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</si>
  <si>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</si>
  <si>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</si>
  <si>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</si>
  <si>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</si>
  <si>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</si>
  <si>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</si>
  <si>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</si>
  <si>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</si>
  <si>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</si>
  <si>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</si>
  <si>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</si>
  <si>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</si>
  <si>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</si>
  <si>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</si>
  <si>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</si>
  <si>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</si>
  <si>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</si>
  <si>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</si>
  <si>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</si>
  <si>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</si>
  <si>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</si>
  <si>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</si>
  <si>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</si>
  <si>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</si>
  <si>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</si>
  <si>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</si>
  <si>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</si>
  <si>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</si>
  <si>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</si>
  <si>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</si>
  <si>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</si>
  <si>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</si>
  <si>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</si>
  <si>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</si>
  <si>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</si>
  <si>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</si>
  <si>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</si>
  <si>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</si>
  <si>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</si>
  <si>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</si>
  <si>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</si>
  <si>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</si>
  <si>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</si>
  <si>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</si>
  <si>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</si>
  <si>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</si>
  <si>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</si>
  <si>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</si>
  <si>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</si>
  <si>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</si>
  <si>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</si>
  <si>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</si>
  <si>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</si>
  <si>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</si>
  <si>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</si>
  <si>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</si>
  <si>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</si>
  <si>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</si>
  <si>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</si>
  <si>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</si>
  <si>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</si>
  <si>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</si>
  <si>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</si>
  <si>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</si>
  <si>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</si>
  <si>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</si>
  <si>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</si>
  <si>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</si>
  <si>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</si>
  <si>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</si>
  <si>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</si>
  <si>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</si>
  <si>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</si>
  <si>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</si>
  <si>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</si>
  <si>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</si>
  <si>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</si>
  <si>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</si>
  <si>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</si>
  <si>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</si>
  <si>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</si>
  <si>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</si>
  <si>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</si>
  <si>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</si>
  <si>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</si>
  <si>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</si>
  <si>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</si>
  <si>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</si>
  <si>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</si>
  <si>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</si>
  <si>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</si>
  <si>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</si>
  <si>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</si>
  <si>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</si>
  <si>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</si>
  <si>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</si>
  <si>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</si>
  <si>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</si>
  <si>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</si>
  <si>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</si>
  <si>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</si>
  <si>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</si>
  <si>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</si>
  <si>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</si>
  <si>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</si>
  <si>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</si>
  <si>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</si>
  <si>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</si>
  <si>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</si>
  <si>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</si>
  <si>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</si>
  <si>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</si>
  <si>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</si>
  <si>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</si>
  <si>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</si>
  <si>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</si>
  <si>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</si>
  <si>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</si>
  <si>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</si>
  <si>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</si>
  <si>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</si>
  <si>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</si>
  <si>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</si>
  <si>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</si>
  <si>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</si>
  <si>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</si>
  <si>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</si>
  <si>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</si>
  <si>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</si>
  <si>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</si>
  <si>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</si>
  <si>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</si>
  <si>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</si>
  <si>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</si>
  <si>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</si>
  <si>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</si>
  <si>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</si>
  <si>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</si>
  <si>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</si>
  <si>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</si>
  <si>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</si>
  <si>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</si>
  <si>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</si>
  <si>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</si>
  <si>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</si>
  <si>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</si>
  <si>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</si>
  <si>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</si>
  <si>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</si>
  <si>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</si>
  <si>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</si>
  <si>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</si>
  <si>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</si>
  <si>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</si>
  <si>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</si>
  <si>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</si>
  <si>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</si>
  <si>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</si>
  <si>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</si>
  <si>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</si>
  <si>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</si>
  <si>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</si>
  <si>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</si>
  <si>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</si>
  <si>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</si>
  <si>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</si>
  <si>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</si>
  <si>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</si>
  <si>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</si>
  <si>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</si>
  <si>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</si>
  <si>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</si>
  <si>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</si>
  <si>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</si>
  <si>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</si>
  <si>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</si>
  <si>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</si>
  <si>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</si>
  <si>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</si>
  <si>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</si>
  <si>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</si>
  <si>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</si>
  <si>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</si>
  <si>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</si>
  <si>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</si>
  <si>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</si>
  <si>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</si>
  <si>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</si>
  <si>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</si>
  <si>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</si>
  <si>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</si>
  <si>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</si>
  <si>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</si>
  <si>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</si>
  <si>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</si>
  <si>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</si>
  <si>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</si>
  <si>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</si>
  <si>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</si>
  <si>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</si>
  <si>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</si>
  <si>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</si>
  <si>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</si>
  <si>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</si>
  <si>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</si>
  <si>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</si>
  <si>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</si>
  <si>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</si>
  <si>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</si>
  <si>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</si>
  <si>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</si>
  <si>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</si>
  <si>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</si>
  <si>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</si>
  <si>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</si>
  <si>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</si>
  <si>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</si>
  <si>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</si>
  <si>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</si>
  <si>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</si>
  <si>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</si>
  <si>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</si>
  <si>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</si>
  <si>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</si>
  <si>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</si>
  <si>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</si>
  <si>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</si>
  <si>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</si>
  <si>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</si>
  <si>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</si>
  <si>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</si>
  <si>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</si>
  <si>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</si>
  <si>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</si>
  <si>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</si>
  <si>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</si>
  <si>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</si>
  <si>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</si>
  <si>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</si>
  <si>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</si>
  <si>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</si>
  <si>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</si>
  <si>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</si>
  <si>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</si>
  <si>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</si>
  <si>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</si>
  <si>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</si>
  <si>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</si>
  <si>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</si>
  <si>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</si>
  <si>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</si>
  <si>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</si>
  <si>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</si>
  <si>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</si>
  <si>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</si>
  <si>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</si>
  <si>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</si>
  <si>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</si>
  <si>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</si>
  <si>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</si>
  <si>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</si>
  <si>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</si>
  <si>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</si>
  <si>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</si>
  <si>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</si>
  <si>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</si>
  <si>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</si>
  <si>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</si>
  <si>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</si>
  <si>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</si>
  <si>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</si>
  <si>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</si>
  <si>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</si>
  <si>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</si>
  <si>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</si>
  <si>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</si>
  <si>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</si>
  <si>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</si>
  <si>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</si>
  <si>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</si>
  <si>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</si>
  <si>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</si>
  <si>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</si>
  <si>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</si>
  <si>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</si>
  <si>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</si>
  <si>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</si>
  <si>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</si>
  <si>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</si>
  <si>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</si>
  <si>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</si>
  <si>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</si>
  <si>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</si>
  <si>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</si>
  <si>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</si>
  <si>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</si>
  <si>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</si>
  <si>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</si>
  <si>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</si>
  <si>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</si>
  <si>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</si>
  <si>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</si>
  <si>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</si>
  <si>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</si>
  <si>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</si>
  <si>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</si>
  <si>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</si>
  <si>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</si>
  <si>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</si>
  <si>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</si>
  <si>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</si>
  <si>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</si>
  <si>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</si>
  <si>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</si>
  <si>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</si>
  <si>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</si>
  <si>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</si>
  <si>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</si>
  <si>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</si>
  <si>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</si>
  <si>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</si>
  <si>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</si>
  <si>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</si>
  <si>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</si>
  <si>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</si>
  <si>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</si>
  <si>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</si>
  <si>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</si>
  <si>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</si>
  <si>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</si>
  <si>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</si>
  <si>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</si>
  <si>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</si>
  <si>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</si>
  <si>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</si>
  <si>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</si>
  <si>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</si>
  <si>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</si>
  <si>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</si>
  <si>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</si>
  <si>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</si>
  <si>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</si>
  <si>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</si>
  <si>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</si>
  <si>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</si>
  <si>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</si>
  <si>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</si>
  <si>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</si>
  <si>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</si>
  <si>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</si>
  <si>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</si>
  <si>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</si>
  <si>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</si>
  <si>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</si>
  <si>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</si>
  <si>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</si>
  <si>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</si>
  <si>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</si>
  <si>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</si>
  <si>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</si>
  <si>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</si>
  <si>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</si>
  <si>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</si>
  <si>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</si>
  <si>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</si>
  <si>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</si>
  <si>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</si>
  <si>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</si>
  <si>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</si>
  <si>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</si>
  <si>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</si>
  <si>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</si>
  <si>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</si>
  <si>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</si>
  <si>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</si>
  <si>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</si>
  <si>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</si>
  <si>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</si>
  <si>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</si>
  <si>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</si>
  <si>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</si>
  <si>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</si>
  <si>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</si>
  <si>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</si>
  <si>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</si>
  <si>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</si>
  <si>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</si>
  <si>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</si>
  <si>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</si>
  <si>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</si>
  <si>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</si>
  <si>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</si>
  <si>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</si>
  <si>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</si>
  <si>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</si>
  <si>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</si>
  <si>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</si>
  <si>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</si>
  <si>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</si>
  <si>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</si>
  <si>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</si>
  <si>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</si>
  <si>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</si>
  <si>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</si>
  <si>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</si>
  <si>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</si>
  <si>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</si>
  <si>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</si>
  <si>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</si>
  <si>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</si>
  <si>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</si>
  <si>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</si>
  <si>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</si>
  <si>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</si>
  <si>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</si>
  <si>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</si>
  <si>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</si>
  <si>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</si>
  <si>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</si>
  <si>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</si>
  <si>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</si>
  <si>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</si>
  <si>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</si>
  <si>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</si>
  <si>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</si>
  <si>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</si>
  <si>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</si>
  <si>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</si>
  <si>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</si>
  <si>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</si>
  <si>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</si>
  <si>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</si>
  <si>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</si>
  <si>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</si>
  <si>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</si>
  <si>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</si>
  <si>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</si>
  <si>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</si>
  <si>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</si>
  <si>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</si>
  <si>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</si>
  <si>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</si>
  <si>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</si>
  <si>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</si>
  <si>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</si>
  <si>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</si>
  <si>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</si>
  <si>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</si>
  <si>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</si>
  <si>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</si>
  <si>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</si>
  <si>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</si>
  <si>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</si>
  <si>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</si>
  <si>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</si>
  <si>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</si>
  <si>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</si>
  <si>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</si>
  <si>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</si>
  <si>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</si>
  <si>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</si>
  <si>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</si>
  <si>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</si>
  <si>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</si>
  <si>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</si>
  <si>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</si>
  <si>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</si>
  <si>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</si>
  <si>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</si>
  <si>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</si>
  <si>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</si>
  <si>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</si>
  <si>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</si>
  <si>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</si>
  <si>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</si>
  <si>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</si>
  <si>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</si>
  <si>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</si>
  <si>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</si>
  <si>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</si>
  <si>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</si>
  <si>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</si>
  <si>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</si>
  <si>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</si>
  <si>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</si>
  <si>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</si>
  <si>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</si>
  <si>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</si>
  <si>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</si>
  <si>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</si>
  <si>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</si>
  <si>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</si>
  <si>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</si>
  <si>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</si>
  <si>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</si>
  <si>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</si>
  <si>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</si>
  <si>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</si>
  <si>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</si>
  <si>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</si>
  <si>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</si>
  <si>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</si>
  <si>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</si>
  <si>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</si>
  <si>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</si>
  <si>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</si>
  <si>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</si>
  <si>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</si>
  <si>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</si>
  <si>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</si>
  <si>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</si>
  <si>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</si>
  <si>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</si>
  <si>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</si>
  <si>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</si>
  <si>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</si>
  <si>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</si>
  <si>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</si>
  <si>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</si>
  <si>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</si>
  <si>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</si>
  <si>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</si>
  <si>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</si>
  <si>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</si>
  <si>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</si>
  <si>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</si>
  <si>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</si>
  <si>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</si>
  <si>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</si>
  <si>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</si>
  <si>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</si>
  <si>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</si>
  <si>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</si>
  <si>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</si>
  <si>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</si>
  <si>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</si>
  <si>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</si>
  <si>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</si>
  <si>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</si>
  <si>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</si>
  <si>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</si>
  <si>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</si>
  <si>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</si>
  <si>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</si>
  <si>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</si>
  <si>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</si>
  <si>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</si>
  <si>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</si>
  <si>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</si>
  <si>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</si>
  <si>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</si>
  <si>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</si>
  <si>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</si>
  <si>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</si>
  <si>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</si>
  <si>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</si>
  <si>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</si>
  <si>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</si>
  <si>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</si>
  <si>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</si>
  <si>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</si>
  <si>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</si>
  <si>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</si>
  <si>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</si>
  <si>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</si>
  <si>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</si>
  <si>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</si>
  <si>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</si>
  <si>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</si>
  <si>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</si>
  <si>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</si>
  <si>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</si>
  <si>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</si>
  <si>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</si>
  <si>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</si>
  <si>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</si>
  <si>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</si>
  <si>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</si>
  <si>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</si>
  <si>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</si>
  <si>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</si>
  <si>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</si>
  <si>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</si>
  <si>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</si>
  <si>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</si>
  <si>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</si>
  <si>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</si>
  <si>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</si>
  <si>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</si>
  <si>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</si>
  <si>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</si>
  <si>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</si>
  <si>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</si>
  <si>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</si>
  <si>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</si>
  <si>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</si>
  <si>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</si>
  <si>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</si>
  <si>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</si>
  <si>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</si>
  <si>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</si>
  <si>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</si>
  <si>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</si>
  <si>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</si>
  <si>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</si>
  <si>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</si>
  <si>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</si>
  <si>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</si>
  <si>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</si>
  <si>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</si>
  <si>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</si>
  <si>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</si>
  <si>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</si>
  <si>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</si>
  <si>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</si>
  <si>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</si>
  <si>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</si>
  <si>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</si>
  <si>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</si>
  <si>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</si>
  <si>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</si>
  <si>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</si>
  <si>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</si>
  <si>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</si>
  <si>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</si>
  <si>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</si>
  <si>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</si>
  <si>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</si>
  <si>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</si>
  <si>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</si>
  <si>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</si>
  <si>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</si>
  <si>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</si>
  <si>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</si>
  <si>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</si>
  <si>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</si>
  <si>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</si>
  <si>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</si>
  <si>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</si>
  <si>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</si>
  <si>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</si>
  <si>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</si>
  <si>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</si>
  <si>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</si>
  <si>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</si>
  <si>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</si>
  <si>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</si>
  <si>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</si>
  <si>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</si>
  <si>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</si>
  <si>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</si>
  <si>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</si>
  <si>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</si>
  <si>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</si>
  <si>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</si>
  <si>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</si>
  <si>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</si>
  <si>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</si>
  <si>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</si>
  <si>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</si>
  <si>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</si>
  <si>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</si>
  <si>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</si>
  <si>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</si>
  <si>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</si>
  <si>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</si>
  <si>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</si>
  <si>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</si>
  <si>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</si>
  <si>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</si>
  <si>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</si>
  <si>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</si>
  <si>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</si>
  <si>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</si>
  <si>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</si>
  <si>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</si>
  <si>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</si>
  <si>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</si>
  <si>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</si>
  <si>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</si>
  <si>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</si>
  <si>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</si>
  <si>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</si>
  <si>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</si>
  <si>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</si>
  <si>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</si>
  <si>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</si>
  <si>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</si>
  <si>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</si>
  <si>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</si>
  <si>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</si>
  <si>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</si>
  <si>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</si>
  <si>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</si>
  <si>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</si>
  <si>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</si>
  <si>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</si>
  <si>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</si>
  <si>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</si>
  <si>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</si>
  <si>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</si>
  <si>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</si>
  <si>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</si>
  <si>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</si>
  <si>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</si>
  <si>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</si>
  <si>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</si>
  <si>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</si>
  <si>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</si>
  <si>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</si>
  <si>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</si>
  <si>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</si>
  <si>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</si>
  <si>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</si>
  <si>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</si>
  <si>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</si>
  <si>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</si>
  <si>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</si>
  <si>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</si>
  <si>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</si>
  <si>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</si>
  <si>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</si>
  <si>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</si>
  <si>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</si>
  <si>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</si>
  <si>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</si>
  <si>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</si>
  <si>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</si>
  <si>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</si>
  <si>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</si>
  <si>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</si>
  <si>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</si>
  <si>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</si>
  <si>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</si>
  <si>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</si>
  <si>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</si>
  <si>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</si>
  <si>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</si>
  <si>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</si>
  <si>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</si>
  <si>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</si>
  <si>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</si>
  <si>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</si>
  <si>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</si>
  <si>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</si>
  <si>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</si>
  <si>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</si>
  <si>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</si>
  <si>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</si>
  <si>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</si>
  <si>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</si>
  <si>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</si>
  <si>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</si>
  <si>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</si>
  <si>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</si>
  <si>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</si>
  <si>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</si>
  <si>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</si>
  <si>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</si>
  <si>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</si>
  <si>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</si>
  <si>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</si>
  <si>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</si>
  <si>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</si>
  <si>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</si>
  <si>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</si>
  <si>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</si>
  <si>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</si>
  <si>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</si>
  <si>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</si>
  <si>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</si>
  <si>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</si>
  <si>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</si>
  <si>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</si>
  <si>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</si>
  <si>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</si>
  <si>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</si>
  <si>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</si>
  <si>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</si>
  <si>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</si>
  <si>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</si>
  <si>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</si>
  <si>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</si>
  <si>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</si>
  <si>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</si>
  <si>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</si>
  <si>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</si>
  <si>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</si>
  <si>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</si>
  <si>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</si>
  <si>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</si>
  <si>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</si>
  <si>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</si>
  <si>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</si>
  <si>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</si>
  <si>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</si>
  <si>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</si>
  <si>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</si>
  <si>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</si>
  <si>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</si>
  <si>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</si>
  <si>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</si>
  <si>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</si>
  <si>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</si>
  <si>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</si>
  <si>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</si>
  <si>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</si>
  <si>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</si>
  <si>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</si>
  <si>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</si>
  <si>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</si>
  <si>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</si>
  <si>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</si>
  <si>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</si>
  <si>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</si>
  <si>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</si>
  <si>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</si>
  <si>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</si>
  <si>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</si>
  <si>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</si>
  <si>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</si>
  <si>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</si>
  <si>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</si>
  <si>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</si>
  <si>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</si>
  <si>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</si>
  <si>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</si>
  <si>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</si>
  <si>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</si>
  <si>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</si>
  <si>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</si>
  <si>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</si>
  <si>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</si>
  <si>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</si>
  <si>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</si>
  <si>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</si>
  <si>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</si>
  <si>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</si>
  <si>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</si>
  <si>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</si>
  <si>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</si>
  <si>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</si>
  <si>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</si>
  <si>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</si>
  <si>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</si>
  <si>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</si>
  <si>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</si>
  <si>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</si>
  <si>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</si>
  <si>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</si>
  <si>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</si>
  <si>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</si>
  <si>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</si>
  <si>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</si>
  <si>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</si>
  <si>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</si>
  <si>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</si>
  <si>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</si>
  <si>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</si>
  <si>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</si>
  <si>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</si>
  <si>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</si>
  <si>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</si>
  <si>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</si>
  <si>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</si>
  <si>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</si>
  <si>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</si>
  <si>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</si>
  <si>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</si>
  <si>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</si>
  <si>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</si>
  <si>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</si>
  <si>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</si>
  <si>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</si>
  <si>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</si>
  <si>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</si>
  <si>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</si>
  <si>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</si>
  <si>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</si>
  <si>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</si>
  <si>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</si>
  <si>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</si>
  <si>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</si>
  <si>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</si>
  <si>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</si>
  <si>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</si>
  <si>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</si>
  <si>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</si>
  <si>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</si>
  <si>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</si>
  <si>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</si>
  <si>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</si>
  <si>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</si>
  <si>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</si>
  <si>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</si>
  <si>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</si>
  <si>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</si>
  <si>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</si>
  <si>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</si>
  <si>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</si>
  <si>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</si>
  <si>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</si>
  <si>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</si>
  <si>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</si>
  <si>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</si>
  <si>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</si>
  <si>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</si>
  <si>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</si>
  <si>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</si>
  <si>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</si>
  <si>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</si>
  <si>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</si>
  <si>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</si>
  <si>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</si>
  <si>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</si>
  <si>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</si>
  <si>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</si>
  <si>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</si>
  <si>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</si>
  <si>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</si>
  <si>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</si>
  <si>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</si>
  <si>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</si>
  <si>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</si>
  <si>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</si>
  <si>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</si>
  <si>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</si>
  <si>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</si>
  <si>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</si>
  <si>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</si>
  <si>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</si>
  <si>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</si>
  <si>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</si>
  <si>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</si>
  <si>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</si>
  <si>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</si>
  <si>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</si>
  <si>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</si>
  <si>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</si>
  <si>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</si>
  <si>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</si>
  <si>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</si>
  <si>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</si>
  <si>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</si>
  <si>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</si>
  <si>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</si>
  <si>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</si>
  <si>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</si>
  <si>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</si>
  <si>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</si>
  <si>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</si>
  <si>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</si>
  <si>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</si>
  <si>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</si>
  <si>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</si>
  <si>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</si>
  <si>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</si>
  <si>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</si>
  <si>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</si>
  <si>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</si>
  <si>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</si>
  <si>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</si>
  <si>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</si>
  <si>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</si>
  <si>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</si>
  <si>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</si>
  <si>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</si>
  <si>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</si>
  <si>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</si>
  <si>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</si>
  <si>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</si>
  <si>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</si>
  <si>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</si>
  <si>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</si>
  <si>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</si>
  <si>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</si>
  <si>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</si>
  <si>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</si>
  <si>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</si>
  <si>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</si>
  <si>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</si>
  <si>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</si>
  <si>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</si>
  <si>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</si>
  <si>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</si>
  <si>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</si>
  <si>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</si>
  <si>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</si>
  <si>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</si>
  <si>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</si>
  <si>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</si>
  <si>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</si>
  <si>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</si>
  <si>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</si>
  <si>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</si>
  <si>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</si>
  <si>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</si>
  <si>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</si>
  <si>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</si>
  <si>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</si>
  <si>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</si>
  <si>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</si>
  <si>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</si>
  <si>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</si>
  <si>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</si>
  <si>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</si>
  <si>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</si>
  <si>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</si>
  <si>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</si>
  <si>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</si>
  <si>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</si>
  <si>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</si>
  <si>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</si>
  <si>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</si>
  <si>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</si>
  <si>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</si>
  <si>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</si>
  <si>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</si>
  <si>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</si>
  <si>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</si>
  <si>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</si>
  <si>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</si>
  <si>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</si>
  <si>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</si>
  <si>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</si>
  <si>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</si>
  <si>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</si>
  <si>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</si>
  <si>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</si>
  <si>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</si>
  <si>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</si>
  <si>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</si>
  <si>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</si>
  <si>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</si>
  <si>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</si>
  <si>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</si>
  <si>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</si>
  <si>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</si>
  <si>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</si>
  <si>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</si>
  <si>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</si>
  <si>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</si>
  <si>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</si>
  <si>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</si>
  <si>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</si>
  <si>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</si>
  <si>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</si>
  <si>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</si>
  <si>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</si>
  <si>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</si>
  <si>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</si>
  <si>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</si>
  <si>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</si>
  <si>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</si>
  <si>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</si>
  <si>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</si>
  <si>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</si>
  <si>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</si>
  <si>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</si>
  <si>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</si>
  <si>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</si>
  <si>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</si>
  <si>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</si>
  <si>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</si>
  <si>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</si>
  <si>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</si>
  <si>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</si>
  <si>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</si>
  <si>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</si>
  <si>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</si>
  <si>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</si>
  <si>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</si>
  <si>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</si>
  <si>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</si>
  <si>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</si>
  <si>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</si>
  <si>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</si>
  <si>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</si>
  <si>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</si>
  <si>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</si>
  <si>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</si>
  <si>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</si>
  <si>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</si>
  <si>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</si>
  <si>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</si>
  <si>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</si>
  <si>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</si>
  <si>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</si>
  <si>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</si>
  <si>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</si>
  <si>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</si>
  <si>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</si>
  <si>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</si>
  <si>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</si>
  <si>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</si>
  <si>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</si>
  <si>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</si>
  <si>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</si>
  <si>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</si>
  <si>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</si>
  <si>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</si>
  <si>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</si>
  <si>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</si>
  <si>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</si>
  <si>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</si>
  <si>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</si>
  <si>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</si>
  <si>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</si>
  <si>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</si>
  <si>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</si>
  <si>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</si>
  <si>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</si>
  <si>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</si>
  <si>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</si>
  <si>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</si>
  <si>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</si>
  <si>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</si>
  <si>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</si>
  <si>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</si>
  <si>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</si>
  <si>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</si>
  <si>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</si>
  <si>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</si>
  <si>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</si>
  <si>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</si>
  <si>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</si>
  <si>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</si>
  <si>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</si>
  <si>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</si>
  <si>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</si>
  <si>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</si>
  <si>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</si>
  <si>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</si>
  <si>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</si>
  <si>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</si>
  <si>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</si>
  <si>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</si>
  <si>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</si>
  <si>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</si>
  <si>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</si>
  <si>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</si>
  <si>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</si>
  <si>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</si>
  <si>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</si>
  <si>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</si>
  <si>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</si>
  <si>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</si>
  <si>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</si>
  <si>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</si>
  <si>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</si>
  <si>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</si>
  <si>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</si>
  <si>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</si>
  <si>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</si>
  <si>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</si>
  <si>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</si>
  <si>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</si>
  <si>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</si>
  <si>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</si>
  <si>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</si>
  <si>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</si>
  <si>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</si>
  <si>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</si>
  <si>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</si>
  <si>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</si>
  <si>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</si>
  <si>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</si>
  <si>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</si>
  <si>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</si>
  <si>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</si>
  <si>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</si>
  <si>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</si>
  <si>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</si>
  <si>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</si>
  <si>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</si>
  <si>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</si>
  <si>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</si>
  <si>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</si>
  <si>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</si>
  <si>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</si>
  <si>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</si>
  <si>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</si>
  <si>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</si>
  <si>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</si>
  <si>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</si>
  <si>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</si>
  <si>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</si>
  <si>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</si>
  <si>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</si>
  <si>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</si>
  <si>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</si>
  <si>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</si>
  <si>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</si>
  <si>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</si>
  <si>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</si>
  <si>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</si>
  <si>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</si>
  <si>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</si>
  <si>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</si>
  <si>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</si>
  <si>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</si>
  <si>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</si>
  <si>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</si>
  <si>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</si>
  <si>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</si>
  <si>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</si>
  <si>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</si>
  <si>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</si>
  <si>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</si>
  <si>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</si>
  <si>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</si>
  <si>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</si>
  <si>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</si>
  <si>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</si>
  <si>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</si>
  <si>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</si>
  <si>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</si>
  <si>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</si>
  <si>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</si>
  <si>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</si>
  <si>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</si>
  <si>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</si>
  <si>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</si>
  <si>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</si>
  <si>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</si>
  <si>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</si>
  <si>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</si>
  <si>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</si>
  <si>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</si>
  <si>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</si>
  <si>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</si>
  <si>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</si>
  <si>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</si>
  <si>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</si>
  <si>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</si>
  <si>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</si>
  <si>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</si>
  <si>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</si>
  <si>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</si>
  <si>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</si>
  <si>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</si>
  <si>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</si>
  <si>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</si>
  <si>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</si>
  <si>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</si>
  <si>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</si>
  <si>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</si>
  <si>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</si>
  <si>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</si>
  <si>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</si>
  <si>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</si>
  <si>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</si>
  <si>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</si>
  <si>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</si>
  <si>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</si>
  <si>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</si>
  <si>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</si>
  <si>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</si>
  <si>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</si>
  <si>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</si>
  <si>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</si>
  <si>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</si>
  <si>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</si>
  <si>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</si>
  <si>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</si>
  <si>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</si>
  <si>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</si>
  <si>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</si>
  <si>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</si>
  <si>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</si>
  <si>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</si>
  <si>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</si>
  <si>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</si>
  <si>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</si>
  <si>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</si>
  <si>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</si>
  <si>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</si>
  <si>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</si>
  <si>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</si>
  <si>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</si>
  <si>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</si>
  <si>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</si>
  <si>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</si>
  <si>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</si>
  <si>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</si>
  <si>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</si>
  <si>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</si>
  <si>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</si>
  <si>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</si>
  <si>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</si>
  <si>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</si>
  <si>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</si>
  <si>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</si>
  <si>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</si>
  <si>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</si>
  <si>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</si>
  <si>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</si>
  <si>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</si>
  <si>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</si>
  <si>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</si>
  <si>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</si>
  <si>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</si>
  <si>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</si>
  <si>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</si>
  <si>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</si>
  <si>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</si>
  <si>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</si>
  <si>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</si>
  <si>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</si>
  <si>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</si>
  <si>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</si>
  <si>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</si>
  <si>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</si>
  <si>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</si>
  <si>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</si>
  <si>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</si>
  <si>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</si>
  <si>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</si>
  <si>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</si>
  <si>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</si>
  <si>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</si>
  <si>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</si>
  <si>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</si>
  <si>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</si>
  <si>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</si>
  <si>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</si>
  <si>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</si>
  <si>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</si>
  <si>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</si>
  <si>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</si>
  <si>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</si>
  <si>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</si>
  <si>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</si>
  <si>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</si>
  <si>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</si>
  <si>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</si>
  <si>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</si>
  <si>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</si>
  <si>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</si>
  <si>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</si>
  <si>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</si>
  <si>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</si>
  <si>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</si>
  <si>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</si>
  <si>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</si>
  <si>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</si>
  <si>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</si>
  <si>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</si>
  <si>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</si>
  <si>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</si>
  <si>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</si>
  <si>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</si>
  <si>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</si>
  <si>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</si>
  <si>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</si>
  <si>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</si>
  <si>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</si>
  <si>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</si>
  <si>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</si>
  <si>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</si>
  <si>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</si>
  <si>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</si>
  <si>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</si>
  <si>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</si>
  <si>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</si>
  <si>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</si>
  <si>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</si>
  <si>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</si>
  <si>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</si>
  <si>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</si>
  <si>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</si>
  <si>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</si>
  <si>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</si>
  <si>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</si>
  <si>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</si>
  <si>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</si>
  <si>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</si>
  <si>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</si>
  <si>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</si>
  <si>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</si>
  <si>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</si>
  <si>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</si>
  <si>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</si>
  <si>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</si>
  <si>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</si>
  <si>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</si>
  <si>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</si>
  <si>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</si>
  <si>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</si>
  <si>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</si>
  <si>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</si>
  <si>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</si>
  <si>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</si>
  <si>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</si>
  <si>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</si>
  <si>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</si>
  <si>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</si>
  <si>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</si>
  <si>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</si>
  <si>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</si>
  <si>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</si>
  <si>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</si>
  <si>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</si>
  <si>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</si>
  <si>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</si>
  <si>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</si>
  <si>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</si>
  <si>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</si>
  <si>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</si>
  <si>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</si>
  <si>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</si>
  <si>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</si>
  <si>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</si>
  <si>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</si>
  <si>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</si>
  <si>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</si>
  <si>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</si>
  <si>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</si>
  <si>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</si>
  <si>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</si>
  <si>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</si>
  <si>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</si>
  <si>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</si>
  <si>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</si>
  <si>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</si>
  <si>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</si>
  <si>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</si>
  <si>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</si>
  <si>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</si>
  <si>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</si>
  <si>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</si>
  <si>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</si>
  <si>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</si>
  <si>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</si>
  <si>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</si>
  <si>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</si>
  <si>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</si>
  <si>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</si>
  <si>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</si>
  <si>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</si>
  <si>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</si>
  <si>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</si>
  <si>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</si>
  <si>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</si>
  <si>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</si>
  <si>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</si>
  <si>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</si>
  <si>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</si>
  <si>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</si>
  <si>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</si>
  <si>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</si>
  <si>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</si>
  <si>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</si>
  <si>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</si>
  <si>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</si>
  <si>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</si>
  <si>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</si>
  <si>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</si>
  <si>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</si>
  <si>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</si>
  <si>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</si>
  <si>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</si>
  <si>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</si>
  <si>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</si>
  <si>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</si>
  <si>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</si>
  <si>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</si>
  <si>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</si>
  <si>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</si>
  <si>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</si>
  <si>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</si>
  <si>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</si>
  <si>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</si>
  <si>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</si>
  <si>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</si>
  <si>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</si>
  <si>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</si>
  <si>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</si>
  <si>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</si>
  <si>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</si>
  <si>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</si>
  <si>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</si>
  <si>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</si>
  <si>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</si>
  <si>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</si>
  <si>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</si>
  <si>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</si>
  <si>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</si>
  <si>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</si>
  <si>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</si>
  <si>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</si>
  <si>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</si>
  <si>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</si>
  <si>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</si>
  <si>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</si>
  <si>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</si>
  <si>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</si>
  <si>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</si>
  <si>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</si>
  <si>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</si>
  <si>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</si>
  <si>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</si>
  <si>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</si>
  <si>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</si>
  <si>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</si>
  <si>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</si>
  <si>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</si>
  <si>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</si>
  <si>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</si>
  <si>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</si>
  <si>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</si>
  <si>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</si>
  <si>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</si>
  <si>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</si>
  <si>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</si>
  <si>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</si>
  <si>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</si>
  <si>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</si>
  <si>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</si>
  <si>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</si>
  <si>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</si>
  <si>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</si>
  <si>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</si>
  <si>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</si>
  <si>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</si>
  <si>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</si>
  <si>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</si>
  <si>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</si>
  <si>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</si>
  <si>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</si>
  <si>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</si>
  <si>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</si>
  <si>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</si>
  <si>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</si>
  <si>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</si>
  <si>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</si>
  <si>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</si>
  <si>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</si>
  <si>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</si>
  <si>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</si>
  <si>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</si>
  <si>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</si>
  <si>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</si>
  <si>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</si>
  <si>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</si>
  <si>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</si>
  <si>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</si>
  <si>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</si>
  <si>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</si>
  <si>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</si>
  <si>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</si>
  <si>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</si>
  <si>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</si>
  <si>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</si>
  <si>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</si>
  <si>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</si>
  <si>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</si>
  <si>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</si>
  <si>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</si>
  <si>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</si>
  <si>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</si>
  <si>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</si>
  <si>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</si>
  <si>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</si>
  <si>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</si>
  <si>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</si>
  <si>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</si>
  <si>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</si>
  <si>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</si>
  <si>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</si>
  <si>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</si>
  <si>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</si>
  <si>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</si>
  <si>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</si>
  <si>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</si>
  <si>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</si>
  <si>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</si>
  <si>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</si>
  <si>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</si>
  <si>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</si>
  <si>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</si>
  <si>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</si>
  <si>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</si>
  <si>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</si>
  <si>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</si>
  <si>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</si>
  <si>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</si>
  <si>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</si>
  <si>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</si>
  <si>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</si>
  <si>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</si>
  <si>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</si>
  <si>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</si>
  <si>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</si>
  <si>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</si>
  <si>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</si>
  <si>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</si>
  <si>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</si>
  <si>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</si>
  <si>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</si>
  <si>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</si>
  <si>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</si>
  <si>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</si>
  <si>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</si>
  <si>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</si>
  <si>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</si>
  <si>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</si>
  <si>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</si>
  <si>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</si>
  <si>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</si>
  <si>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</si>
  <si>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</si>
  <si>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</si>
  <si>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</si>
  <si>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</si>
  <si>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</si>
  <si>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</si>
  <si>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</si>
  <si>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</si>
  <si>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</si>
  <si>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</si>
  <si>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</si>
  <si>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</si>
  <si>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</si>
  <si>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</si>
  <si>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</si>
  <si>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</si>
  <si>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</si>
  <si>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</si>
  <si>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</si>
  <si>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</si>
  <si>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</si>
  <si>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</si>
  <si>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</si>
  <si>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</si>
  <si>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</si>
  <si>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</si>
  <si>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</si>
  <si>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</si>
  <si>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</si>
  <si>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</si>
  <si>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</si>
  <si>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</si>
  <si>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</si>
  <si>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</si>
  <si>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</si>
  <si>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</si>
  <si>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</si>
  <si>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</si>
  <si>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</si>
  <si>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</si>
  <si>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</si>
  <si>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</si>
  <si>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</si>
  <si>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</si>
  <si>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</si>
  <si>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</si>
  <si>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</si>
  <si>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</si>
  <si>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</si>
  <si>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</si>
  <si>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</si>
  <si>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</si>
  <si>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</si>
  <si>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</si>
  <si>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</si>
  <si>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</si>
  <si>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</si>
  <si>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</si>
  <si>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</si>
  <si>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</si>
  <si>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</si>
  <si>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</si>
  <si>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</si>
  <si>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</si>
  <si>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</si>
  <si>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</si>
  <si>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</si>
  <si>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</si>
  <si>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</si>
  <si>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</si>
  <si>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</si>
  <si>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</si>
  <si>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</si>
  <si>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</si>
  <si>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</si>
  <si>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</si>
  <si>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</si>
  <si>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</si>
  <si>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</si>
  <si>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</si>
  <si>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</si>
  <si>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</si>
  <si>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</si>
  <si>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</si>
  <si>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</si>
  <si>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</si>
  <si>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</si>
  <si>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</si>
  <si>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</si>
  <si>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</si>
  <si>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</si>
  <si>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</si>
  <si>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</si>
  <si>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</si>
  <si>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</si>
  <si>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</si>
  <si>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</si>
  <si>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</si>
  <si>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</si>
  <si>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</si>
  <si>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</si>
  <si>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</si>
  <si>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</si>
  <si>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</si>
  <si>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</si>
  <si>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</si>
  <si>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</si>
  <si>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</si>
  <si>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</si>
  <si>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</si>
  <si>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</si>
  <si>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</si>
  <si>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</si>
  <si>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</si>
  <si>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</si>
  <si>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</si>
  <si>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</si>
  <si>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</si>
  <si>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</si>
  <si>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</si>
  <si>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</si>
  <si>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</si>
  <si>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</si>
  <si>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</si>
  <si>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</si>
  <si>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</si>
  <si>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</si>
  <si>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</si>
  <si>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</si>
  <si>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</si>
  <si>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</si>
  <si>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</si>
  <si>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</si>
  <si>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</si>
  <si>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</si>
  <si>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</si>
  <si>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</si>
  <si>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</si>
  <si>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</si>
  <si>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</si>
  <si>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</si>
  <si>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</si>
  <si>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</si>
  <si>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</si>
  <si>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</si>
  <si>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</si>
  <si>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</si>
  <si>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</si>
  <si>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</si>
  <si>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</si>
  <si>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</si>
  <si>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</si>
  <si>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</si>
  <si>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</si>
  <si>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</si>
  <si>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</si>
  <si>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</si>
  <si>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</si>
  <si>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</si>
  <si>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</si>
  <si>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</si>
  <si>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</si>
  <si>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</si>
  <si>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</si>
  <si>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</si>
  <si>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</si>
  <si>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</si>
  <si>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</si>
  <si>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</si>
  <si>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</si>
  <si>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</si>
  <si>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</si>
  <si>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</si>
  <si>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</si>
  <si>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</si>
  <si>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</si>
  <si>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</si>
  <si>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</si>
  <si>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</si>
  <si>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</si>
  <si>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</si>
  <si>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</si>
  <si>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</si>
  <si>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</si>
  <si>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</si>
  <si>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</si>
  <si>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</si>
  <si>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</si>
  <si>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</si>
  <si>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</si>
  <si>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</si>
  <si>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</si>
  <si>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</si>
  <si>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</si>
  <si>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</si>
  <si>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</si>
  <si>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</si>
  <si>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</si>
  <si>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</si>
  <si>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</si>
  <si>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</si>
  <si>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</si>
  <si>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</si>
  <si>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</si>
  <si>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</si>
  <si>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</si>
  <si>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</si>
  <si>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</si>
  <si>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</si>
  <si>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</si>
  <si>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</si>
  <si>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</si>
  <si>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</si>
  <si>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</si>
  <si>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</si>
  <si>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</si>
  <si>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</si>
  <si>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</si>
  <si>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</si>
  <si>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</si>
  <si>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</si>
  <si>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</si>
  <si>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</si>
  <si>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</si>
  <si>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</si>
  <si>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</si>
  <si>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</si>
  <si>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</si>
  <si>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</si>
  <si>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</si>
  <si>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</si>
  <si>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</si>
  <si>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</si>
  <si>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</si>
  <si>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</si>
  <si>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</si>
  <si>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</si>
  <si>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</si>
  <si>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</si>
  <si>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</si>
  <si>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</si>
  <si>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</si>
  <si>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</si>
  <si>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</si>
  <si>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</si>
  <si>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</si>
  <si>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</si>
  <si>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</si>
  <si>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</si>
  <si>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</si>
  <si>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</si>
  <si>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</si>
  <si>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</si>
  <si>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</si>
  <si>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</si>
  <si>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</si>
  <si>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</si>
  <si>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</si>
  <si>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</si>
  <si>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</si>
  <si>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</si>
  <si>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</si>
  <si>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</si>
  <si>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</si>
  <si>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</si>
  <si>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</si>
  <si>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</si>
  <si>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</si>
  <si>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</si>
  <si>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</si>
  <si>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</si>
  <si>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</si>
  <si>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</si>
  <si>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</si>
  <si>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</si>
  <si>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</si>
  <si>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</si>
  <si>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</si>
  <si>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</si>
  <si>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</si>
  <si>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</si>
  <si>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</si>
  <si>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</si>
  <si>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</si>
  <si>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</si>
  <si>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</si>
  <si>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</si>
  <si>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</si>
  <si>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</si>
  <si>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</si>
  <si>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</si>
  <si>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</si>
  <si>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</si>
  <si>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</si>
  <si>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</si>
  <si>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</si>
  <si>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</si>
  <si>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</si>
  <si>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</si>
  <si>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</si>
  <si>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</si>
  <si>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</si>
  <si>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</si>
  <si>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</si>
  <si>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</si>
  <si>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</si>
  <si>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</si>
  <si>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</si>
  <si>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</si>
  <si>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</si>
  <si>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</si>
  <si>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</si>
  <si>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</si>
  <si>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</si>
  <si>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</si>
  <si>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</si>
  <si>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</si>
  <si>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</si>
  <si>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</si>
  <si>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</si>
  <si>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</si>
  <si>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</si>
  <si>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</si>
  <si>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</si>
  <si>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</si>
  <si>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</si>
  <si>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</si>
  <si>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</si>
  <si>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</si>
  <si>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</si>
  <si>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</si>
  <si>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</si>
  <si>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</si>
  <si>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</si>
  <si>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</si>
  <si>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</si>
  <si>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</si>
  <si>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</si>
  <si>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</si>
  <si>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</si>
  <si>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</si>
  <si>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</si>
  <si>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</si>
  <si>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</si>
  <si>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</si>
  <si>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</si>
  <si>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</si>
  <si>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</si>
  <si>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</si>
  <si>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</si>
  <si>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</si>
  <si>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</si>
  <si>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</si>
  <si>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</si>
  <si>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</si>
  <si>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</si>
  <si>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</si>
  <si>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</si>
  <si>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</si>
  <si>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</si>
  <si>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</si>
  <si>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</si>
  <si>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</si>
  <si>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</si>
  <si>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</si>
  <si>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</si>
  <si>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</si>
  <si>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</si>
  <si>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</si>
  <si>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</si>
  <si>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</si>
  <si>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</si>
  <si>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</si>
  <si>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</si>
  <si>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</si>
  <si>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</si>
  <si>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</si>
  <si>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</si>
  <si>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</si>
  <si>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</si>
  <si>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</si>
  <si>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</si>
  <si>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</si>
  <si>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</si>
  <si>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</si>
  <si>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</si>
  <si>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</si>
  <si>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</si>
  <si>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</si>
  <si>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</si>
  <si>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</si>
  <si>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</si>
  <si>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</si>
  <si>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</si>
  <si>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</si>
  <si>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</si>
  <si>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</si>
  <si>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</si>
  <si>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</si>
  <si>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</si>
  <si>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</si>
  <si>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</si>
  <si>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</si>
  <si>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</si>
  <si>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</si>
  <si>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</si>
  <si>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</si>
  <si>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</si>
  <si>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</si>
  <si>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</si>
  <si>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</si>
  <si>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</si>
  <si>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</si>
  <si>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</si>
  <si>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</si>
  <si>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</si>
  <si>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</si>
  <si>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</si>
  <si>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</si>
  <si>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</si>
  <si>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</si>
  <si>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</si>
  <si>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</si>
  <si>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</si>
  <si>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</si>
  <si>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</si>
  <si>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</si>
  <si>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</si>
  <si>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</si>
  <si>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</si>
  <si>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</si>
  <si>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</si>
  <si>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</si>
  <si>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</si>
  <si>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</si>
  <si>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</si>
  <si>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</si>
  <si>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</si>
  <si>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</si>
  <si>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</si>
  <si>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</si>
  <si>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</si>
  <si>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</si>
  <si>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</si>
  <si>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</si>
  <si>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</si>
  <si>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</si>
  <si>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</si>
  <si>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</si>
  <si>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</si>
  <si>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</si>
  <si>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</si>
  <si>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</si>
  <si>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</si>
  <si>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</si>
  <si>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</si>
  <si>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</si>
  <si>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</si>
  <si>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</si>
  <si>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</si>
  <si>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</si>
  <si>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</si>
  <si>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</si>
  <si>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</si>
  <si>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</si>
  <si>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</si>
  <si>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</si>
  <si>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</si>
  <si>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</si>
  <si>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</si>
  <si>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</si>
  <si>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</si>
  <si>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</si>
  <si>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</si>
  <si>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</si>
  <si>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</si>
  <si>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</si>
  <si>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</si>
  <si>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</si>
  <si>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</si>
  <si>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</si>
  <si>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</si>
  <si>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</si>
  <si>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</si>
  <si>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</si>
  <si>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</si>
  <si>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</si>
  <si>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</si>
  <si>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</si>
  <si>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</si>
  <si>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</si>
  <si>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</si>
  <si>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</si>
  <si>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</si>
  <si>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</si>
  <si>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</si>
  <si>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</si>
  <si>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</si>
  <si>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</si>
  <si>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</si>
  <si>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</si>
  <si>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</si>
  <si>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</si>
  <si>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</si>
  <si>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</si>
  <si>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</si>
  <si>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</si>
  <si>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</si>
  <si>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</si>
  <si>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</si>
  <si>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</si>
  <si>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</si>
  <si>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</si>
  <si>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</si>
  <si>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</si>
  <si>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</si>
  <si>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</si>
  <si>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</si>
  <si>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</si>
  <si>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</si>
  <si>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</si>
  <si>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</si>
  <si>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</si>
  <si>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</si>
  <si>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</si>
  <si>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</si>
  <si>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</si>
  <si>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</si>
  <si>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</si>
  <si>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</si>
  <si>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</si>
  <si>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</si>
  <si>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</si>
  <si>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</si>
  <si>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</si>
  <si>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</si>
  <si>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</si>
  <si>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</si>
  <si>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</si>
  <si>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</si>
  <si>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</si>
  <si>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</si>
  <si>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</si>
  <si>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</si>
  <si>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</si>
  <si>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</si>
  <si>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</si>
  <si>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</si>
  <si>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</si>
  <si>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</si>
  <si>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</si>
  <si>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</si>
  <si>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</si>
  <si>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</si>
  <si>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</si>
  <si>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</si>
  <si>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</si>
  <si>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</si>
  <si>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</si>
  <si>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</si>
  <si>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</si>
  <si>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</si>
  <si>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</si>
  <si>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</si>
  <si>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</si>
  <si>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</si>
  <si>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</si>
  <si>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</si>
  <si>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</si>
  <si>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</si>
  <si>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</si>
  <si>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</si>
  <si>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</si>
  <si>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</si>
  <si>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</si>
  <si>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</si>
  <si>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</si>
  <si>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</si>
  <si>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</si>
  <si>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</si>
  <si>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</si>
  <si>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</si>
  <si>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</si>
  <si>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</si>
  <si>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</si>
  <si>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</si>
  <si>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</si>
  <si>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</si>
  <si>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</si>
  <si>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</si>
  <si>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</si>
  <si>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</si>
  <si>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</si>
  <si>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</si>
  <si>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</si>
  <si>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</si>
  <si>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</si>
  <si>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</si>
  <si>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</si>
  <si>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</si>
  <si>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</si>
  <si>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</si>
  <si>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</si>
  <si>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</si>
  <si>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</si>
  <si>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</si>
  <si>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</si>
  <si>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</si>
  <si>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</si>
  <si>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</si>
  <si>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</si>
  <si>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</si>
  <si>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</si>
  <si>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</si>
  <si>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</si>
  <si>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</si>
  <si>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</si>
  <si>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</si>
  <si>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</si>
  <si>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</si>
  <si>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</si>
  <si>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</si>
  <si>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</si>
  <si>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</si>
  <si>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</si>
  <si>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</si>
  <si>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</si>
  <si>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</si>
  <si>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</si>
  <si>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</si>
  <si>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</si>
  <si>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</si>
  <si>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</si>
  <si>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</si>
  <si>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</si>
  <si>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</si>
  <si>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</si>
  <si>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</si>
  <si>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</si>
  <si>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</si>
  <si>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</si>
  <si>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</si>
  <si>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</si>
  <si>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</si>
  <si>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</si>
  <si>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</si>
  <si>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</si>
  <si>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</si>
  <si>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</si>
  <si>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</si>
  <si>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</si>
  <si>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</si>
  <si>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</si>
  <si>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</si>
  <si>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</si>
  <si>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</si>
  <si>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</si>
  <si>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</si>
  <si>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</si>
  <si>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</si>
  <si>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</si>
  <si>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</si>
  <si>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</si>
  <si>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</si>
  <si>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</si>
  <si>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</si>
  <si>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</si>
  <si>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</si>
  <si>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</si>
  <si>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</si>
  <si>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</si>
  <si>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</si>
  <si>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</si>
  <si>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</si>
  <si>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</si>
  <si>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</si>
  <si>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</si>
  <si>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</si>
  <si>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</si>
  <si>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</si>
  <si>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</si>
  <si>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</si>
  <si>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</si>
  <si>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</si>
  <si>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</si>
  <si>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</si>
  <si>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</si>
  <si>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</si>
  <si>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</si>
  <si>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</si>
  <si>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</si>
  <si>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</si>
  <si>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</si>
  <si>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</si>
  <si>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</si>
  <si>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</si>
  <si>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</si>
  <si>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</si>
  <si>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</si>
  <si>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</si>
  <si>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</si>
  <si>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</si>
  <si>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</si>
  <si>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</si>
  <si>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</si>
  <si>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</si>
  <si>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</si>
  <si>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</si>
  <si>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</si>
  <si>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</si>
  <si>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</si>
  <si>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</si>
  <si>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</si>
  <si>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</si>
  <si>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</si>
  <si>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</si>
  <si>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</si>
  <si>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</si>
  <si>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</si>
  <si>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</si>
  <si>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</si>
  <si>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</si>
  <si>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</si>
  <si>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</si>
  <si>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</si>
  <si>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</si>
  <si>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</si>
  <si>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</si>
  <si>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</si>
  <si>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</si>
  <si>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</si>
  <si>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</si>
  <si>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</si>
  <si>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</si>
  <si>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</si>
  <si>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</si>
  <si>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</si>
  <si>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</si>
  <si>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</si>
  <si>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</si>
  <si>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</si>
  <si>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</si>
  <si>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</si>
  <si>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</si>
  <si>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</si>
  <si>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</si>
  <si>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</si>
  <si>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</si>
  <si>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</si>
  <si>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</si>
  <si>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</si>
  <si>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</si>
  <si>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</si>
  <si>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</si>
  <si>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</si>
  <si>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</si>
  <si>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</si>
  <si>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</si>
  <si>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</si>
  <si>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</si>
  <si>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</si>
  <si>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</si>
  <si>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</si>
  <si>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</si>
  <si>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</si>
  <si>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</si>
  <si>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</si>
  <si>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</si>
  <si>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</si>
  <si>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</si>
  <si>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</si>
  <si>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</si>
  <si>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</si>
  <si>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</si>
  <si>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</si>
  <si>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</si>
  <si>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</si>
  <si>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</si>
  <si>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</si>
  <si>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</si>
  <si>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</si>
  <si>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</si>
  <si>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</si>
  <si>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</si>
  <si>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</si>
  <si>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</si>
  <si>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</si>
  <si>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</si>
  <si>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</si>
  <si>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</si>
  <si>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</si>
  <si>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</si>
  <si>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</si>
  <si>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</si>
  <si>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</si>
  <si>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</si>
  <si>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</si>
  <si>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</si>
  <si>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</si>
  <si>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</si>
  <si>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</si>
  <si>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</si>
  <si>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</si>
  <si>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</si>
  <si>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</si>
  <si>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</si>
  <si>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</si>
  <si>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</si>
  <si>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</si>
  <si>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</si>
  <si>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</si>
  <si>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</si>
  <si>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</si>
  <si>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</si>
  <si>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</si>
  <si>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</si>
  <si>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</si>
  <si>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</si>
  <si>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</si>
  <si>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</si>
  <si>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</si>
  <si>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</si>
  <si>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</si>
  <si>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</si>
  <si>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</si>
  <si>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</si>
  <si>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</si>
  <si>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</si>
  <si>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</si>
  <si>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</si>
  <si>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</si>
  <si>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</si>
  <si>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</si>
  <si>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</si>
  <si>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</si>
  <si>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</si>
  <si>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</si>
  <si>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</si>
  <si>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</si>
  <si>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</si>
  <si>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</si>
  <si>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</si>
  <si>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</si>
  <si>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</si>
  <si>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</si>
  <si>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</si>
  <si>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</si>
  <si>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</si>
  <si>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</si>
  <si>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</si>
  <si>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</si>
  <si>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</si>
  <si>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</si>
  <si>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</si>
  <si>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</si>
  <si>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</si>
  <si>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</si>
  <si>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</si>
  <si>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</si>
  <si>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</si>
  <si>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</si>
  <si>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</si>
  <si>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</si>
  <si>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</si>
  <si>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</si>
  <si>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</si>
  <si>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</si>
  <si>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</si>
  <si>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</si>
  <si>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</si>
  <si>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</si>
  <si>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</si>
  <si>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</si>
  <si>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</si>
  <si>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</si>
  <si>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</si>
  <si>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</si>
  <si>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</si>
  <si>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</si>
  <si>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</si>
  <si>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</si>
  <si>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</si>
  <si>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</si>
  <si>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</si>
  <si>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</si>
  <si>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</si>
  <si>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</si>
  <si>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</si>
  <si>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</si>
  <si>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</si>
  <si>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</si>
  <si>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</si>
  <si>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</si>
  <si>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</si>
  <si>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</si>
  <si>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</si>
  <si>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</si>
  <si>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</si>
  <si>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</si>
  <si>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</si>
  <si>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</si>
  <si>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</si>
  <si>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</si>
  <si>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</si>
  <si>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</si>
  <si>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</si>
  <si>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</si>
  <si>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</si>
  <si>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</si>
  <si>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</si>
  <si>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</si>
  <si>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</si>
  <si>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</si>
  <si>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</si>
  <si>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</si>
  <si>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</si>
  <si>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</si>
  <si>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</si>
  <si>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</si>
  <si>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</si>
  <si>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</si>
  <si>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</si>
  <si>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</si>
  <si>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</si>
  <si>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</si>
  <si>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</si>
  <si>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</si>
  <si>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</si>
  <si>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</si>
  <si>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</si>
  <si>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</si>
  <si>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</si>
  <si>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</si>
  <si>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</si>
  <si>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</si>
  <si>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</si>
  <si>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</si>
  <si>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</si>
  <si>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</si>
  <si>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</si>
  <si>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</si>
  <si>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</si>
  <si>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</si>
  <si>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</si>
  <si>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</si>
  <si>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</si>
  <si>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</si>
  <si>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</si>
  <si>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</si>
  <si>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</si>
  <si>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</si>
  <si>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</si>
  <si>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</si>
  <si>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</si>
  <si>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</si>
  <si>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</si>
  <si>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</si>
  <si>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</si>
  <si>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</si>
  <si>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</si>
  <si>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</si>
  <si>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</si>
  <si>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</si>
  <si>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</si>
  <si>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</si>
  <si>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</si>
  <si>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</si>
  <si>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</si>
  <si>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</si>
  <si>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</si>
  <si>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</si>
  <si>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</si>
  <si>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</si>
  <si>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</si>
  <si>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</si>
  <si>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</si>
  <si>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</si>
  <si>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</si>
  <si>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</si>
  <si>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</si>
  <si>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</si>
  <si>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</si>
  <si>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</si>
  <si>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</si>
  <si>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</si>
  <si>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</si>
  <si>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</si>
  <si>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</si>
  <si>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</si>
  <si>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</si>
  <si>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</si>
  <si>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</si>
  <si>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</si>
  <si>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</si>
  <si>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</si>
  <si>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</si>
  <si>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</si>
  <si>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</si>
  <si>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</si>
  <si>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</si>
  <si>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</si>
  <si>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</si>
  <si>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</si>
  <si>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</si>
  <si>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</si>
  <si>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</si>
  <si>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</si>
  <si>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</si>
  <si>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</si>
  <si>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</si>
  <si>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</si>
  <si>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</si>
  <si>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</si>
  <si>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</si>
  <si>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</si>
  <si>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</si>
  <si>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</si>
  <si>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</si>
  <si>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</si>
  <si>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</si>
  <si>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</si>
  <si>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</si>
  <si>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</si>
  <si>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</si>
  <si>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</si>
  <si>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</si>
  <si>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</si>
  <si>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</si>
  <si>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</si>
  <si>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</si>
  <si>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</si>
  <si>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</si>
  <si>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</si>
  <si>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</si>
  <si>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</si>
  <si>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</si>
  <si>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</si>
  <si>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</si>
  <si>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</si>
  <si>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</si>
  <si>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</si>
  <si>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</si>
  <si>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</si>
  <si>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</si>
  <si>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</si>
  <si>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</si>
  <si>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</si>
  <si>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</si>
  <si>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</si>
  <si>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</si>
  <si>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</si>
  <si>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</si>
  <si>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</si>
  <si>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</si>
  <si>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</si>
  <si>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</si>
  <si>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</si>
  <si>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</si>
  <si>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</si>
  <si>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</si>
  <si>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</si>
  <si>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</si>
  <si>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</si>
  <si>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</si>
  <si>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</si>
  <si>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</si>
  <si>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</si>
  <si>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</si>
  <si>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</si>
  <si>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</si>
  <si>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</si>
  <si>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</si>
  <si>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</si>
  <si>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</si>
  <si>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</si>
  <si>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</si>
  <si>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</si>
  <si>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</si>
  <si>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</si>
  <si>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</si>
  <si>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</si>
  <si>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</si>
  <si>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</si>
  <si>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</si>
  <si>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</si>
  <si>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</si>
  <si>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</si>
  <si>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</si>
  <si>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</si>
  <si>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</si>
  <si>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</si>
  <si>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</si>
  <si>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</si>
  <si>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</si>
  <si>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</si>
  <si>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</si>
  <si>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</si>
  <si>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</si>
  <si>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</si>
  <si>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</si>
  <si>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</si>
  <si>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</si>
  <si>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</si>
  <si>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</si>
  <si>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</si>
  <si>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</si>
  <si>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</si>
  <si>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</si>
  <si>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</si>
  <si>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</si>
  <si>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</si>
  <si>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</si>
  <si>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</si>
  <si>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</si>
  <si>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</si>
  <si>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</si>
  <si>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</si>
  <si>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</si>
  <si>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</si>
  <si>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</si>
  <si>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</si>
  <si>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</si>
  <si>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</si>
  <si>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</si>
  <si>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</si>
  <si>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</si>
  <si>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</si>
  <si>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</si>
  <si>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</si>
  <si>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</si>
  <si>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</si>
  <si>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</si>
  <si>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</si>
  <si>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</si>
  <si>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</si>
  <si>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</si>
  <si>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</si>
  <si>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</si>
  <si>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</si>
  <si>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</si>
  <si>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</si>
  <si>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</si>
  <si>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</si>
  <si>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</si>
  <si>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</si>
  <si>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</si>
  <si>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</si>
  <si>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</si>
  <si>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</si>
  <si>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</si>
  <si>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</si>
  <si>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</si>
  <si>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</si>
  <si>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</si>
  <si>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</si>
  <si>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</si>
  <si>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</si>
  <si>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</si>
  <si>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</si>
  <si>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</si>
  <si>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</si>
  <si>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</si>
  <si>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</si>
  <si>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</si>
  <si>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</si>
  <si>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</si>
  <si>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</si>
  <si>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</si>
  <si>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</si>
  <si>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</si>
  <si>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</si>
  <si>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</si>
  <si>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</si>
  <si>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</si>
  <si>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</si>
  <si>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</si>
  <si>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</si>
  <si>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</si>
  <si>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</si>
  <si>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</si>
  <si>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</si>
  <si>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</si>
  <si>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</si>
  <si>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</si>
  <si>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</si>
  <si>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</si>
  <si>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</si>
  <si>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</si>
  <si>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</si>
  <si>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</si>
  <si>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</si>
  <si>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</si>
  <si>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</si>
  <si>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</si>
  <si>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</si>
  <si>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</si>
  <si>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</si>
  <si>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</si>
  <si>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</si>
  <si>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</si>
  <si>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</si>
  <si>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</si>
  <si>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</si>
  <si>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</si>
  <si>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</si>
  <si>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</si>
  <si>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</si>
  <si>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</si>
  <si>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</si>
  <si>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</si>
  <si>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</si>
  <si>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</si>
  <si>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</si>
  <si>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</si>
  <si>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</si>
  <si>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</si>
  <si>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</si>
  <si>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</si>
  <si>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</si>
  <si>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</si>
  <si>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</si>
  <si>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</si>
  <si>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</si>
  <si>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</si>
  <si>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</si>
  <si>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</si>
  <si>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</si>
  <si>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</si>
  <si>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</si>
  <si>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</si>
  <si>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</si>
  <si>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</si>
  <si>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</si>
  <si>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</si>
  <si>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</si>
  <si>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</si>
  <si>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</si>
  <si>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</si>
  <si>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</si>
  <si>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</si>
  <si>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</si>
  <si>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</si>
  <si>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</si>
  <si>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</si>
  <si>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</si>
  <si>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</si>
  <si>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</si>
  <si>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</si>
  <si>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</si>
  <si>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</si>
  <si>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</si>
  <si>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</si>
  <si>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</si>
  <si>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</si>
  <si>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</si>
  <si>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</si>
  <si>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</si>
  <si>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</si>
  <si>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</si>
  <si>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</si>
  <si>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</si>
  <si>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</si>
  <si>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</si>
  <si>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</si>
  <si>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</si>
  <si>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</si>
  <si>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</si>
  <si>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</si>
  <si>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</si>
  <si>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</si>
  <si>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</si>
  <si>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</si>
  <si>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</si>
  <si>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</si>
  <si>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</si>
  <si>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</si>
  <si>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</si>
  <si>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</si>
  <si>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</si>
  <si>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</si>
  <si>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</si>
  <si>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</si>
  <si>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</si>
  <si>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</si>
  <si>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</si>
  <si>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</si>
  <si>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</si>
  <si>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</si>
  <si>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</si>
  <si>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</si>
  <si>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</si>
  <si>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</si>
  <si>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</si>
  <si>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</si>
  <si>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</si>
  <si>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</si>
  <si>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</si>
  <si>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</si>
  <si>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</si>
  <si>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</si>
  <si>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</si>
  <si>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</si>
  <si>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</si>
  <si>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</si>
  <si>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</si>
  <si>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</si>
  <si>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</si>
  <si>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</si>
  <si>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</si>
  <si>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</si>
  <si>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</si>
  <si>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</si>
  <si>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</si>
  <si>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</si>
  <si>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</si>
  <si>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</si>
  <si>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</si>
  <si>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</si>
  <si>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</si>
  <si>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</si>
  <si>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</si>
  <si>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</si>
  <si>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</si>
  <si>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</si>
  <si>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</si>
  <si>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</si>
  <si>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</si>
  <si>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</si>
  <si>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</si>
  <si>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</si>
  <si>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</si>
  <si>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</si>
  <si>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</si>
  <si>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</si>
  <si>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</si>
  <si>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</si>
  <si>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</si>
  <si>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</si>
  <si>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</si>
  <si>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</si>
  <si>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</si>
  <si>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</si>
  <si>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</si>
  <si>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</si>
  <si>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</si>
  <si>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</si>
  <si>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</si>
  <si>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</si>
  <si>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</si>
  <si>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</si>
  <si>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</si>
  <si>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</si>
  <si>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</si>
  <si>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</si>
  <si>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</si>
  <si>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</si>
  <si>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</si>
  <si>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</si>
  <si>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</si>
  <si>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</si>
  <si>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</si>
  <si>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</si>
  <si>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</si>
  <si>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</si>
  <si>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</si>
  <si>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</si>
  <si>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</si>
  <si>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</si>
  <si>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</si>
  <si>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</si>
  <si>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</si>
  <si>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</si>
  <si>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</si>
  <si>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</si>
  <si>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</si>
  <si>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</si>
  <si>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</si>
  <si>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</si>
  <si>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</si>
  <si>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</si>
  <si>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</si>
  <si>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</si>
  <si>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</si>
  <si>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</si>
  <si>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</si>
  <si>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</si>
  <si>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</si>
  <si>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</si>
  <si>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</si>
  <si>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</si>
  <si>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</si>
  <si>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</si>
  <si>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</si>
  <si>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</si>
  <si>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</si>
  <si>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</si>
  <si>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</si>
  <si>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</si>
  <si>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</si>
  <si>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</si>
  <si>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</si>
  <si>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</si>
  <si>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</si>
  <si>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</si>
  <si>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</si>
  <si>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</si>
  <si>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</si>
  <si>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</si>
  <si>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</si>
  <si>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</si>
  <si>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</si>
  <si>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</si>
  <si>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</si>
  <si>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</si>
  <si>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</si>
  <si>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</si>
  <si>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</si>
  <si>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</si>
  <si>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</si>
  <si>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</si>
  <si>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</si>
  <si>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</si>
  <si>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</si>
  <si>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</si>
  <si>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</si>
  <si>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</si>
  <si>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</si>
  <si>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</si>
  <si>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</si>
  <si>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</si>
  <si>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</si>
  <si>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</si>
  <si>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</si>
  <si>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</si>
  <si>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</si>
  <si>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</si>
  <si>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</si>
  <si>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</si>
  <si>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</si>
  <si>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</si>
  <si>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</si>
  <si>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</si>
  <si>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</si>
  <si>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</si>
  <si>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</si>
  <si>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</si>
  <si>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</si>
  <si>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</si>
  <si>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</si>
  <si>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</si>
  <si>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</si>
  <si>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</si>
  <si>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</si>
  <si>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</si>
  <si>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</si>
  <si>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</si>
  <si>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</si>
  <si>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</si>
  <si>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</si>
  <si>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</si>
  <si>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</si>
  <si>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</si>
  <si>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</si>
  <si>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</si>
  <si>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</si>
  <si>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</si>
  <si>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</si>
  <si>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</si>
  <si>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</si>
  <si>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</si>
  <si>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</si>
  <si>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</si>
  <si>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</si>
  <si>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</si>
  <si>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</si>
  <si>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</si>
  <si>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</si>
  <si>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</si>
  <si>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</si>
  <si>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</si>
  <si>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</si>
  <si>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</si>
  <si>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</si>
  <si>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</si>
  <si>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</si>
  <si>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</si>
  <si>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</si>
  <si>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</si>
  <si>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</si>
  <si>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</si>
  <si>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</si>
  <si>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</si>
  <si>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</si>
  <si>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</si>
  <si>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</si>
  <si>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</si>
  <si>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</si>
  <si>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</si>
  <si>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</si>
  <si>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</si>
  <si>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</si>
  <si>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</si>
  <si>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</si>
  <si>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</si>
  <si>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</si>
  <si>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</si>
  <si>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</si>
  <si>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</si>
  <si>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</si>
  <si>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</si>
  <si>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</si>
  <si>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</si>
  <si>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</si>
  <si>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</si>
  <si>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</si>
  <si>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</si>
  <si>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</si>
  <si>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</si>
  <si>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</si>
  <si>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</si>
  <si>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</si>
  <si>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</si>
  <si>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</si>
  <si>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</si>
  <si>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</si>
  <si>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</si>
  <si>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</si>
  <si>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</si>
  <si>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</si>
  <si>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</si>
  <si>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</si>
  <si>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</si>
  <si>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</si>
  <si>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</si>
  <si>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</si>
  <si>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</si>
  <si>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</si>
  <si>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</si>
  <si>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</si>
  <si>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</si>
  <si>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</si>
  <si>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</si>
  <si>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</si>
  <si>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</si>
  <si>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</si>
  <si>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</si>
  <si>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</si>
  <si>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</si>
  <si>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</si>
  <si>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</si>
  <si>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</si>
  <si>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</si>
  <si>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</si>
  <si>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</si>
  <si>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</si>
  <si>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</si>
  <si>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</si>
  <si>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</si>
  <si>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</si>
  <si>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</si>
  <si>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</si>
  <si>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</si>
  <si>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</si>
  <si>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</si>
  <si>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</si>
  <si>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</si>
  <si>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</si>
  <si>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</si>
  <si>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</si>
  <si>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</si>
  <si>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</si>
  <si>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</si>
  <si>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</si>
  <si>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</si>
  <si>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</si>
  <si>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</si>
  <si>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</si>
  <si>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</si>
  <si>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</si>
  <si>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</si>
  <si>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</si>
  <si>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</si>
  <si>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</si>
  <si>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</si>
  <si>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</si>
  <si>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</si>
  <si>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</si>
  <si>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</si>
  <si>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</si>
  <si>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</si>
  <si>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</si>
  <si>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</si>
  <si>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</si>
  <si>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</si>
  <si>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</si>
  <si>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</si>
  <si>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</si>
  <si>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</si>
  <si>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</si>
  <si>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</si>
  <si>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</si>
  <si>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</si>
  <si>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</si>
  <si>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</si>
  <si>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</si>
  <si>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</si>
  <si>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</si>
  <si>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</si>
  <si>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</si>
  <si>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</si>
  <si>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</si>
  <si>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</si>
  <si>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</si>
  <si>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</si>
  <si>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</si>
  <si>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</si>
  <si>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</si>
  <si>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</si>
  <si>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</si>
  <si>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</si>
  <si>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</si>
  <si>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</si>
  <si>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</si>
  <si>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</si>
  <si>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</si>
  <si>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</si>
  <si>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</si>
  <si>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</si>
  <si>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</si>
  <si>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</si>
  <si>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</si>
  <si>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</si>
  <si>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</si>
  <si>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</si>
  <si>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</si>
  <si>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</si>
  <si>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</si>
  <si>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</si>
  <si>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</si>
  <si>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</si>
  <si>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</si>
  <si>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</si>
  <si>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</si>
  <si>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</si>
  <si>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</si>
  <si>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</si>
  <si>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</si>
  <si>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</si>
  <si>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</si>
  <si>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</si>
  <si>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</si>
  <si>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</si>
  <si>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</si>
  <si>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</si>
  <si>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</si>
  <si>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</si>
  <si>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</si>
  <si>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</si>
  <si>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</si>
  <si>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</si>
  <si>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</si>
  <si>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</si>
  <si>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</si>
  <si>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</si>
  <si>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</si>
  <si>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</si>
  <si>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</si>
  <si>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</si>
  <si>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</si>
  <si>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</si>
  <si>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</si>
  <si>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</si>
  <si>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</si>
  <si>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</si>
  <si>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</si>
  <si>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</si>
  <si>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</si>
  <si>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</si>
  <si>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</si>
  <si>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</si>
  <si>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</si>
  <si>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</si>
  <si>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</si>
  <si>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</si>
  <si>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</si>
  <si>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</si>
  <si>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</si>
  <si>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</si>
  <si>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</si>
  <si>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</si>
  <si>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</si>
  <si>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</si>
  <si>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</si>
  <si>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</si>
  <si>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</si>
  <si>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</si>
  <si>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</si>
  <si>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</si>
  <si>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</si>
  <si>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</si>
  <si>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</si>
  <si>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</si>
  <si>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</si>
  <si>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</si>
  <si>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</si>
  <si>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</si>
  <si>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</si>
  <si>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</si>
  <si>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</si>
  <si>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</si>
  <si>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</si>
  <si>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</si>
  <si>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</si>
  <si>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</si>
  <si>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</si>
  <si>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</si>
  <si>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</si>
  <si>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</si>
  <si>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</si>
  <si>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</si>
  <si>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</si>
  <si>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</si>
  <si>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</si>
  <si>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</si>
  <si>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</si>
  <si>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</si>
  <si>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</si>
  <si>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</si>
  <si>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</si>
  <si>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</si>
  <si>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</si>
  <si>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</si>
  <si>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</si>
  <si>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</si>
  <si>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</si>
  <si>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</si>
  <si>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</si>
  <si>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</si>
  <si>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</si>
  <si>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</si>
  <si>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</si>
  <si>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</si>
  <si>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</si>
  <si>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</si>
  <si>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</si>
  <si>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</si>
  <si>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</si>
  <si>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</si>
  <si>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</si>
  <si>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</si>
  <si>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</si>
  <si>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</si>
  <si>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</si>
  <si>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</si>
  <si>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</si>
  <si>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</si>
  <si>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</si>
  <si>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</si>
  <si>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</si>
  <si>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</si>
  <si>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</si>
  <si>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</si>
  <si>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</si>
  <si>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</si>
  <si>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</si>
  <si>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</si>
  <si>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</si>
  <si>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</si>
  <si>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</si>
  <si>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</si>
  <si>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</si>
  <si>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</si>
  <si>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</si>
  <si>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</si>
  <si>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</si>
  <si>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</si>
  <si>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</si>
  <si>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</si>
  <si>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</si>
  <si>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</si>
  <si>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</si>
  <si>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</si>
  <si>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</si>
  <si>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</si>
  <si>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</si>
  <si>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</si>
  <si>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</si>
  <si>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</si>
  <si>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</si>
  <si>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</si>
  <si>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</si>
  <si>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</si>
  <si>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</si>
  <si>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</si>
  <si>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</si>
  <si>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</si>
  <si>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</si>
  <si>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</si>
  <si>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</si>
  <si>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</si>
  <si>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</si>
  <si>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</si>
  <si>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</si>
  <si>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</si>
  <si>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</si>
  <si>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</si>
  <si>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</si>
  <si>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</si>
  <si>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</si>
  <si>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</si>
  <si>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</si>
  <si>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</si>
  <si>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</si>
  <si>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</si>
  <si>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</si>
  <si>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</si>
  <si>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</si>
  <si>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</si>
  <si>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</si>
  <si>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</si>
  <si>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</si>
  <si>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</si>
  <si>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</si>
  <si>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</si>
  <si>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</si>
  <si>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</si>
  <si>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</si>
  <si>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</si>
  <si>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</si>
  <si>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</si>
  <si>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</si>
  <si>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</si>
  <si>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</si>
  <si>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</si>
  <si>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</si>
  <si>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</si>
  <si>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</si>
  <si>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</si>
  <si>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</si>
  <si>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</si>
  <si>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</si>
  <si>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</si>
  <si>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</si>
  <si>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</si>
  <si>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</si>
  <si>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</si>
  <si>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</si>
  <si>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</si>
  <si>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</si>
  <si>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</si>
  <si>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</si>
  <si>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</si>
  <si>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</si>
  <si>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</si>
  <si>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</si>
  <si>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</si>
  <si>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</si>
  <si>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</si>
  <si>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</si>
  <si>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</si>
  <si>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</si>
  <si>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</si>
  <si>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</si>
  <si>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</si>
  <si>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</si>
  <si>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</si>
  <si>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</si>
  <si>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</si>
  <si>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</si>
  <si>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</si>
  <si>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</si>
  <si>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</si>
  <si>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</si>
  <si>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</si>
  <si>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</si>
  <si>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</si>
  <si>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</si>
  <si>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</si>
  <si>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</si>
  <si>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</si>
  <si>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</si>
  <si>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</si>
  <si>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</si>
  <si>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</si>
  <si>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</si>
  <si>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</si>
  <si>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</si>
  <si>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</si>
  <si>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</si>
  <si>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</si>
  <si>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</si>
  <si>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</si>
  <si>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</si>
  <si>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</si>
  <si>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</si>
  <si>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</si>
  <si>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</si>
  <si>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</si>
  <si>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</si>
  <si>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</si>
  <si>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</si>
  <si>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</si>
  <si>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</si>
  <si>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</si>
  <si>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</si>
  <si>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</si>
  <si>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</si>
  <si>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</si>
  <si>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</si>
  <si>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</si>
  <si>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</si>
  <si>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</si>
  <si>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</si>
  <si>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</si>
  <si>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</si>
  <si>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</si>
  <si>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</si>
  <si>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</si>
  <si>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</si>
  <si>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</si>
  <si>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</si>
  <si>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</si>
  <si>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</si>
  <si>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</si>
  <si>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</si>
  <si>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</si>
  <si>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</si>
  <si>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</si>
  <si>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</si>
  <si>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</si>
  <si>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</si>
  <si>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</si>
  <si>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</si>
  <si>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</si>
  <si>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</si>
  <si>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</si>
  <si>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</si>
  <si>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</si>
  <si>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</si>
  <si>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</si>
  <si>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</si>
  <si>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</si>
  <si>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</si>
  <si>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</si>
  <si>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</si>
  <si>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</si>
  <si>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</si>
  <si>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</si>
  <si>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</si>
  <si>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</si>
  <si>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</si>
  <si>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</si>
  <si>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</si>
  <si>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</si>
  <si>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</si>
  <si>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</si>
  <si>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</si>
  <si>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</si>
  <si>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</si>
  <si>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</si>
  <si>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</si>
  <si>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</si>
  <si>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</si>
  <si>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</si>
  <si>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</si>
  <si>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</si>
  <si>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</si>
  <si>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</si>
  <si>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</si>
  <si>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</si>
  <si>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</si>
  <si>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</si>
  <si>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</si>
  <si>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</si>
  <si>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</si>
  <si>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</si>
  <si>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</si>
  <si>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</si>
  <si>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</si>
  <si>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</si>
  <si>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</si>
  <si>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</si>
  <si>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</si>
  <si>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</si>
  <si>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</si>
  <si>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</si>
  <si>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</si>
  <si>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</si>
  <si>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</si>
  <si>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</si>
  <si>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</si>
  <si>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</si>
  <si>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</si>
  <si>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</si>
  <si>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</si>
  <si>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</si>
  <si>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</si>
  <si>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</si>
  <si>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</si>
  <si>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</si>
  <si>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</si>
  <si>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</si>
  <si>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</si>
  <si>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</si>
  <si>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</si>
  <si>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</si>
  <si>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</si>
  <si>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</si>
  <si>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</si>
  <si>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</si>
  <si>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</si>
  <si>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</si>
  <si>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</si>
  <si>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</si>
  <si>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</si>
  <si>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</si>
  <si>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</si>
  <si>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</si>
  <si>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</si>
  <si>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</si>
  <si>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</si>
  <si>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</si>
  <si>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</si>
  <si>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</si>
  <si>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</si>
  <si>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</si>
  <si>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</si>
  <si>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</si>
  <si>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</si>
  <si>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</si>
  <si>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</si>
  <si>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</si>
  <si>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</si>
  <si>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</si>
  <si>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</si>
  <si>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</si>
  <si>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</si>
  <si>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</si>
  <si>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</si>
  <si>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</si>
  <si>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</si>
  <si>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</si>
  <si>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</si>
  <si>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</si>
  <si>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</si>
  <si>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</si>
  <si>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</si>
  <si>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</si>
  <si>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</si>
  <si>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</si>
  <si>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</si>
  <si>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</si>
  <si>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</si>
  <si>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</si>
  <si>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</si>
  <si>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</si>
  <si>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</si>
  <si>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</si>
  <si>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</si>
  <si>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</si>
  <si>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</si>
  <si>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</si>
  <si>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</si>
  <si>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</si>
  <si>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</si>
  <si>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</si>
  <si>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</si>
  <si>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</si>
  <si>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</si>
  <si>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</si>
  <si>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</si>
  <si>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</si>
  <si>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</si>
  <si>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</si>
  <si>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</si>
  <si>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</si>
  <si>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</si>
  <si>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</si>
  <si>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</si>
  <si>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</si>
  <si>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</si>
  <si>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</si>
  <si>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</si>
  <si>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</si>
  <si>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</si>
  <si>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</si>
  <si>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</si>
  <si>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</si>
  <si>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</si>
  <si>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</si>
  <si>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</si>
  <si>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</si>
  <si>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</si>
  <si>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</si>
  <si>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</si>
  <si>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</si>
  <si>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</si>
  <si>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</si>
  <si>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</si>
  <si>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</si>
  <si>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</si>
  <si>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</si>
  <si>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</si>
  <si>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</si>
  <si>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</si>
  <si>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</si>
  <si>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</si>
  <si>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</si>
  <si>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</si>
  <si>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</si>
  <si>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</si>
  <si>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</si>
  <si>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</si>
  <si>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</si>
  <si>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</si>
  <si>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</si>
  <si>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</si>
  <si>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</si>
  <si>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</si>
  <si>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</si>
  <si>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</si>
  <si>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</si>
  <si>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</si>
  <si>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</si>
  <si>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</si>
  <si>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</si>
  <si>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</si>
  <si>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</si>
  <si>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</si>
  <si>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</si>
  <si>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</si>
  <si>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</si>
  <si>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</si>
  <si>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</si>
  <si>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</si>
  <si>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</si>
  <si>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</si>
  <si>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</si>
  <si>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</si>
  <si>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</si>
  <si>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</si>
  <si>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</si>
  <si>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</si>
  <si>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</si>
  <si>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</si>
  <si>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</si>
  <si>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</si>
  <si>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</si>
  <si>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</si>
  <si>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</si>
  <si>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</si>
  <si>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</si>
  <si>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</si>
  <si>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</si>
  <si>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</si>
  <si>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</si>
  <si>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</si>
  <si>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</si>
  <si>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</si>
  <si>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</si>
  <si>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</si>
  <si>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</si>
  <si>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</si>
  <si>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</si>
  <si>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</si>
  <si>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</si>
  <si>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</si>
  <si>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</si>
  <si>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</si>
  <si>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</si>
  <si>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</si>
  <si>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</si>
  <si>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</si>
  <si>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</si>
  <si>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</si>
  <si>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</si>
  <si>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</si>
  <si>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</si>
  <si>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</si>
  <si>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</si>
  <si>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</si>
  <si>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</si>
  <si>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</si>
  <si>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</si>
  <si>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</si>
  <si>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</si>
  <si>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</si>
  <si>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</si>
  <si>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</si>
  <si>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</si>
  <si>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</si>
  <si>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</si>
  <si>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</si>
  <si>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</si>
  <si>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</si>
  <si>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</si>
  <si>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</si>
  <si>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</si>
  <si>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</si>
  <si>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</si>
  <si>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</si>
  <si>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</si>
  <si>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</si>
  <si>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</si>
  <si>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</si>
  <si>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</si>
  <si>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</si>
  <si>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</si>
  <si>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</si>
  <si>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</si>
  <si>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</si>
  <si>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</si>
  <si>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</si>
  <si>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</si>
  <si>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</si>
  <si>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</si>
  <si>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</si>
  <si>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</si>
  <si>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</si>
  <si>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</si>
  <si>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</si>
  <si>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</si>
  <si>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</si>
  <si>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</si>
  <si>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</si>
  <si>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</si>
  <si>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</si>
  <si>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</si>
  <si>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</si>
  <si>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</si>
  <si>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</si>
  <si>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</si>
  <si>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</si>
  <si>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</si>
  <si>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</si>
  <si>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</si>
  <si>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</si>
  <si>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</si>
  <si>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</si>
  <si>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</si>
  <si>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</si>
  <si>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</si>
  <si>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</si>
  <si>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</si>
  <si>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</si>
  <si>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</si>
  <si>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</si>
  <si>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</si>
  <si>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</si>
  <si>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</si>
  <si>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</si>
  <si>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</si>
  <si>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</si>
  <si>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</si>
  <si>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</si>
  <si>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</si>
  <si>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</si>
  <si>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</si>
  <si>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</si>
  <si>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</si>
  <si>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</si>
  <si>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</si>
  <si>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</si>
  <si>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</si>
  <si>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</si>
  <si>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</si>
  <si>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</si>
  <si>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</si>
  <si>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</si>
  <si>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</si>
  <si>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</si>
  <si>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</si>
  <si>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</si>
  <si>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</si>
  <si>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</si>
  <si>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</si>
  <si>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</si>
  <si>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</si>
  <si>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</si>
  <si>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</si>
  <si>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</si>
  <si>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</si>
  <si>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</si>
  <si>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</si>
  <si>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</si>
  <si>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</si>
  <si>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</si>
  <si>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</si>
  <si>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</si>
  <si>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</si>
  <si>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</si>
  <si>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</si>
  <si>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</si>
  <si>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</si>
  <si>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</si>
  <si>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</si>
  <si>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</si>
  <si>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</si>
  <si>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</si>
  <si>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</si>
  <si>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</si>
  <si>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</si>
  <si>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</si>
  <si>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</si>
  <si>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</si>
  <si>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</si>
  <si>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</si>
  <si>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</si>
  <si>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</si>
  <si>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</si>
  <si>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</si>
  <si>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</si>
  <si>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</si>
  <si>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</si>
  <si>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</si>
  <si>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</si>
  <si>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</si>
  <si>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</si>
  <si>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</si>
  <si>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</si>
  <si>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</si>
  <si>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</si>
  <si>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</si>
  <si>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</si>
  <si>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</si>
  <si>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</si>
  <si>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</si>
  <si>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</si>
  <si>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</si>
  <si>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</si>
  <si>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</si>
  <si>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</si>
  <si>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</si>
  <si>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</si>
  <si>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</si>
  <si>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</si>
  <si>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</si>
  <si>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</si>
  <si>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</si>
  <si>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</si>
  <si>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</si>
  <si>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</si>
  <si>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</si>
  <si>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</si>
  <si>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</si>
  <si>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</si>
  <si>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</si>
  <si>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</si>
  <si>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</si>
  <si>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</si>
  <si>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</si>
  <si>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</si>
  <si>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</si>
  <si>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</si>
  <si>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</si>
  <si>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</si>
  <si>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</si>
  <si>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</si>
  <si>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</si>
  <si>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</si>
  <si>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</si>
  <si>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</si>
  <si>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</si>
  <si>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</si>
  <si>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</si>
  <si>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</si>
  <si>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</si>
  <si>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</si>
  <si>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</si>
  <si>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</si>
  <si>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</si>
  <si>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</si>
  <si>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</si>
  <si>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</si>
  <si>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</si>
  <si>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</si>
  <si>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</si>
  <si>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</si>
  <si>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</si>
  <si>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</si>
  <si>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</si>
  <si>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</si>
  <si>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</si>
  <si>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</si>
  <si>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</si>
  <si>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</si>
  <si>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</si>
  <si>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</si>
  <si>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</si>
  <si>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</si>
  <si>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</si>
  <si>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</si>
  <si>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</si>
  <si>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</si>
  <si>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</si>
  <si>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</si>
  <si>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</si>
  <si>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</si>
  <si>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</si>
  <si>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</si>
  <si>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</si>
  <si>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</si>
  <si>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</si>
  <si>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</si>
  <si>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</si>
  <si>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</si>
  <si>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</si>
  <si>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</si>
  <si>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</si>
  <si>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</si>
  <si>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</si>
  <si>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</si>
  <si>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</si>
  <si>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</si>
  <si>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</si>
  <si>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</si>
  <si>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</si>
  <si>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</si>
  <si>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</si>
  <si>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</si>
  <si>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</si>
  <si>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</si>
  <si>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</si>
  <si>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</si>
  <si>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</si>
  <si>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</si>
  <si>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</si>
  <si>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</si>
  <si>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</si>
  <si>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</si>
  <si>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</si>
  <si>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</si>
  <si>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</si>
  <si>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</si>
  <si>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</si>
  <si>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</si>
  <si>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</si>
  <si>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</si>
  <si>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</si>
  <si>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</si>
  <si>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</si>
  <si>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</si>
  <si>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</si>
  <si>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</si>
  <si>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</si>
  <si>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</si>
  <si>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</si>
  <si>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</si>
  <si>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</si>
  <si>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</si>
  <si>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</si>
  <si>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</si>
  <si>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</si>
  <si>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</si>
  <si>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</si>
  <si>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</si>
  <si>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</si>
  <si>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</si>
  <si>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</si>
  <si>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</si>
  <si>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</si>
  <si>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</si>
  <si>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</si>
  <si>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</si>
  <si>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</si>
  <si>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</si>
  <si>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</si>
  <si>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</si>
  <si>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</si>
  <si>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</si>
  <si>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</si>
  <si>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</si>
  <si>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</si>
  <si>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</si>
  <si>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</si>
  <si>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</si>
  <si>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</si>
  <si>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</si>
  <si>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</si>
  <si>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</si>
  <si>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</si>
  <si>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</si>
  <si>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</si>
  <si>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</si>
  <si>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</si>
  <si>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</si>
  <si>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</si>
  <si>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</si>
  <si>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</si>
  <si>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</si>
  <si>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</si>
  <si>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</si>
  <si>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</si>
  <si>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</si>
  <si>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</si>
  <si>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</si>
  <si>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</si>
  <si>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</si>
  <si>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</si>
  <si>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</si>
  <si>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</si>
  <si>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</si>
  <si>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</si>
  <si>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</si>
  <si>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</si>
  <si>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</si>
  <si>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</si>
  <si>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</si>
  <si>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</si>
  <si>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</si>
  <si>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</si>
  <si>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</si>
  <si>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</si>
  <si>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</si>
  <si>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</si>
  <si>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</si>
  <si>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</si>
  <si>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</si>
  <si>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</si>
  <si>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</si>
  <si>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</si>
  <si>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</si>
  <si>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</si>
  <si>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</si>
  <si>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</si>
  <si>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</si>
  <si>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</si>
  <si>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</si>
  <si>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</si>
  <si>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</si>
  <si>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</si>
  <si>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</si>
  <si>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</si>
  <si>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</si>
  <si>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</si>
  <si>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</si>
  <si>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</si>
  <si>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</si>
  <si>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</si>
  <si>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</si>
  <si>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</si>
  <si>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</si>
  <si>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</si>
  <si>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</si>
  <si>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</si>
  <si>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</si>
  <si>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</si>
  <si>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</si>
  <si>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</si>
  <si>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</si>
  <si>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</si>
  <si>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</si>
  <si>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</si>
  <si>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</si>
  <si>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</si>
  <si>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</si>
  <si>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</si>
  <si>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</si>
  <si>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</si>
  <si>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</si>
  <si>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</si>
  <si>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</si>
  <si>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</si>
  <si>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</si>
  <si>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</si>
  <si>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</si>
  <si>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</si>
  <si>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</si>
  <si>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</si>
  <si>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</si>
  <si>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</si>
  <si>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</si>
  <si>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</si>
  <si>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</si>
  <si>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</si>
  <si>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</si>
  <si>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</si>
  <si>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</si>
  <si>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</si>
  <si>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</si>
  <si>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</si>
  <si>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</si>
  <si>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</si>
  <si>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</si>
  <si>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</si>
  <si>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</si>
  <si>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</si>
  <si>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</si>
  <si>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</si>
  <si>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</si>
  <si>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</si>
  <si>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</si>
  <si>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</si>
  <si>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</si>
  <si>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</si>
  <si>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</si>
  <si>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</si>
  <si>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</si>
  <si>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</si>
  <si>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</si>
  <si>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</si>
  <si>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</si>
  <si>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</si>
  <si>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</si>
  <si>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</si>
  <si>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</si>
  <si>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</si>
  <si>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</si>
  <si>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</si>
  <si>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</si>
  <si>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</si>
  <si>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</si>
  <si>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</si>
  <si>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</si>
  <si>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</si>
  <si>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</si>
  <si>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</si>
  <si>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</si>
  <si>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</si>
  <si>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</si>
  <si>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</si>
  <si>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</si>
  <si>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</si>
  <si>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</si>
  <si>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</si>
  <si>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</si>
  <si>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</si>
  <si>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</si>
  <si>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</si>
  <si>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</si>
  <si>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</si>
  <si>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</si>
  <si>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</si>
  <si>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</si>
  <si>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</si>
  <si>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</si>
  <si>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</si>
  <si>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</si>
  <si>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</si>
  <si>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</si>
  <si>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</si>
  <si>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</si>
  <si>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</si>
  <si>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</si>
  <si>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</si>
  <si>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</si>
  <si>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</si>
  <si>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</si>
  <si>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</si>
  <si>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</si>
  <si>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</si>
  <si>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</si>
  <si>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</si>
  <si>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</si>
  <si>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</si>
  <si>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</si>
  <si>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</si>
  <si>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</si>
  <si>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</si>
  <si>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</si>
  <si>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</si>
  <si>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</si>
  <si>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</si>
  <si>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</si>
  <si>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</si>
  <si>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</si>
  <si>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</si>
  <si>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</si>
  <si>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</si>
  <si>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</si>
  <si>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</si>
  <si>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</si>
  <si>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</si>
  <si>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</si>
  <si>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</si>
  <si>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</si>
  <si>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</si>
  <si>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</si>
  <si>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</si>
  <si>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</si>
  <si>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</si>
  <si>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</si>
  <si>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</si>
  <si>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</si>
  <si>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</si>
  <si>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</si>
  <si>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</si>
  <si>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</si>
  <si>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</si>
  <si>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</si>
  <si>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</si>
  <si>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</si>
  <si>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</si>
  <si>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</si>
  <si>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</si>
  <si>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</si>
  <si>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</si>
  <si>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</si>
  <si>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</si>
  <si>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</si>
  <si>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</si>
  <si>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</si>
  <si>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</si>
  <si>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</si>
  <si>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</si>
  <si>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</si>
  <si>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</si>
  <si>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</si>
  <si>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</si>
  <si>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</si>
  <si>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</si>
  <si>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</si>
  <si>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</si>
  <si>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</si>
  <si>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</si>
  <si>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</si>
  <si>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</si>
  <si>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</si>
  <si>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</si>
  <si>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</si>
  <si>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</si>
  <si>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</si>
  <si>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</si>
  <si>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</si>
  <si>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</si>
  <si>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</si>
  <si>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</si>
  <si>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</si>
  <si>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</si>
  <si>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</si>
  <si>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</si>
  <si>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</si>
  <si>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</si>
  <si>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</si>
  <si>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</si>
  <si>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</si>
  <si>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</si>
  <si>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</si>
  <si>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</si>
  <si>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</si>
  <si>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</si>
  <si>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</si>
  <si>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</si>
  <si>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</si>
  <si>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</si>
  <si>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</si>
  <si>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</si>
  <si>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</si>
  <si>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</si>
  <si>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</si>
  <si>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</si>
  <si>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</si>
  <si>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</si>
  <si>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</si>
  <si>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</si>
  <si>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</si>
  <si>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</si>
  <si>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</si>
  <si>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</si>
  <si>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</si>
  <si>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</si>
  <si>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</si>
  <si>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</si>
  <si>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</si>
  <si>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</si>
  <si>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</si>
  <si>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</si>
  <si>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</si>
  <si>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</si>
  <si>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</si>
  <si>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</si>
  <si>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</si>
  <si>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</si>
  <si>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</si>
  <si>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</si>
  <si>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</si>
  <si>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</si>
  <si>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</si>
  <si>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</si>
  <si>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</si>
  <si>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</si>
  <si>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</si>
  <si>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</si>
  <si>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</si>
  <si>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</si>
  <si>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</si>
  <si>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</si>
  <si>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</si>
  <si>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</si>
  <si>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</si>
  <si>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</si>
  <si>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</si>
  <si>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</si>
  <si>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</si>
  <si>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</si>
  <si>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</si>
  <si>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</si>
  <si>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</si>
  <si>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</si>
  <si>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</si>
  <si>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</si>
  <si>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</si>
  <si>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</si>
  <si>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</si>
  <si>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</si>
  <si>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</si>
  <si>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</si>
  <si>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</si>
  <si>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</si>
  <si>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</si>
  <si>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</si>
  <si>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</si>
  <si>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</si>
  <si>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</si>
  <si>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</si>
  <si>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</si>
  <si>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</si>
  <si>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</si>
  <si>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</si>
  <si>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</si>
  <si>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</si>
  <si>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</si>
  <si>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</si>
  <si>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</si>
  <si>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</si>
  <si>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</si>
  <si>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</si>
  <si>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</si>
  <si>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</si>
  <si>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</si>
  <si>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</si>
  <si>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</si>
  <si>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</si>
  <si>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</si>
  <si>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</si>
  <si>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</si>
  <si>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</si>
  <si>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</si>
  <si>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</si>
  <si>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</si>
  <si>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</si>
  <si>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</si>
  <si>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</si>
  <si>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</si>
  <si>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</si>
  <si>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</si>
  <si>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</si>
  <si>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</si>
  <si>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</si>
  <si>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</si>
  <si>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</si>
  <si>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</si>
  <si>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</si>
  <si>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</si>
  <si>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</si>
  <si>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</si>
  <si>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</si>
  <si>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</si>
  <si>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</si>
  <si>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</si>
  <si>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</si>
  <si>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</si>
  <si>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</si>
  <si>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</si>
  <si>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</si>
  <si>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</si>
  <si>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</si>
  <si>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</si>
  <si>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</si>
  <si>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</si>
  <si>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</si>
  <si>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</si>
  <si>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</si>
  <si>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</si>
  <si>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</si>
  <si>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</si>
  <si>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</si>
  <si>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</si>
  <si>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</si>
  <si>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</si>
  <si>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</si>
  <si>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</si>
  <si>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</si>
  <si>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</si>
  <si>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</si>
  <si>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</si>
  <si>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</si>
  <si>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</si>
  <si>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</si>
  <si>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</si>
  <si>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</si>
  <si>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</si>
  <si>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</si>
  <si>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</si>
  <si>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</si>
  <si>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</si>
  <si>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</si>
  <si>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</si>
  <si>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</si>
  <si>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</si>
  <si>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</si>
  <si>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</si>
  <si>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</si>
  <si>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</si>
  <si>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</si>
  <si>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</si>
  <si>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</si>
  <si>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</si>
  <si>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</si>
  <si>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</si>
  <si>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</si>
  <si>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</si>
  <si>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</si>
  <si>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</si>
  <si>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</si>
  <si>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</si>
  <si>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</si>
  <si>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</si>
  <si>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</si>
  <si>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</si>
  <si>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</si>
  <si>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</si>
  <si>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</si>
  <si>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</si>
  <si>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</si>
  <si>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</si>
  <si>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</si>
  <si>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</si>
  <si>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</si>
  <si>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</si>
  <si>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</si>
  <si>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</si>
  <si>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</si>
  <si>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</si>
  <si>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</si>
  <si>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</si>
  <si>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</si>
  <si>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</si>
  <si>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</si>
  <si>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</si>
  <si>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</si>
  <si>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</si>
  <si>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</si>
  <si>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</si>
  <si>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</si>
  <si>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</si>
  <si>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</si>
  <si>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</si>
  <si>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</si>
  <si>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</si>
  <si>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</si>
  <si>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</si>
  <si>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</si>
  <si>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</si>
  <si>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</si>
  <si>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</si>
  <si>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</si>
  <si>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</si>
  <si>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</si>
  <si>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</si>
  <si>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</si>
  <si>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</si>
  <si>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</si>
  <si>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</si>
  <si>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</si>
  <si>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</si>
  <si>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</si>
  <si>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</si>
  <si>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</si>
  <si>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</si>
  <si>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</si>
  <si>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</si>
  <si>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</si>
  <si>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</si>
  <si>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</si>
  <si>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</si>
  <si>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</si>
  <si>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</si>
  <si>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</si>
  <si>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</si>
  <si>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</si>
  <si>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</si>
  <si>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</si>
  <si>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</si>
  <si>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</si>
  <si>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</si>
  <si>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</si>
  <si>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</si>
  <si>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</si>
  <si>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</si>
  <si>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</si>
  <si>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</si>
  <si>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</si>
  <si>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</si>
  <si>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</si>
  <si>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</si>
  <si>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</si>
  <si>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</si>
  <si>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</si>
  <si>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</si>
  <si>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</si>
  <si>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</si>
  <si>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</si>
  <si>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</si>
  <si>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</si>
  <si>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</si>
  <si>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</si>
  <si>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</si>
  <si>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</si>
  <si>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</si>
  <si>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</si>
  <si>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</si>
  <si>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</si>
  <si>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</si>
  <si>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</si>
  <si>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</si>
  <si>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</si>
  <si>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</si>
  <si>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</si>
  <si>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</si>
  <si>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</si>
  <si>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</si>
  <si>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</si>
  <si>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</si>
  <si>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</si>
  <si>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</si>
  <si>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</si>
  <si>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</si>
  <si>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</si>
  <si>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</si>
  <si>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</si>
  <si>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</si>
  <si>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</si>
  <si>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</si>
  <si>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</si>
  <si>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</si>
  <si>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</si>
  <si>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</si>
  <si>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</si>
  <si>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</si>
  <si>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</si>
  <si>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</si>
  <si>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</si>
  <si>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</si>
  <si>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</si>
  <si>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</si>
  <si>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</si>
  <si>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</si>
  <si>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</si>
  <si>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</si>
  <si>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</si>
  <si>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</si>
  <si>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</si>
  <si>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</si>
  <si>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</si>
  <si>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</si>
  <si>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</si>
  <si>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</si>
  <si>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</si>
  <si>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</si>
  <si>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</si>
  <si>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</si>
  <si>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</si>
  <si>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</si>
  <si>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</si>
  <si>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</si>
  <si>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</si>
  <si>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</si>
  <si>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</si>
  <si>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</si>
  <si>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</si>
  <si>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</si>
  <si>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</si>
  <si>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</si>
  <si>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</si>
  <si>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</si>
  <si>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</si>
  <si>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</si>
  <si>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</si>
  <si>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</si>
  <si>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</si>
  <si>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</si>
  <si>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</si>
  <si>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</si>
  <si>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</si>
  <si>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</si>
  <si>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</si>
  <si>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</si>
  <si>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</si>
  <si>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</si>
  <si>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</si>
  <si>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</si>
  <si>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</si>
  <si>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</si>
  <si>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</si>
  <si>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</si>
  <si>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</si>
  <si>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</si>
  <si>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</si>
  <si>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</si>
  <si>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</si>
  <si>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</si>
  <si>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</si>
  <si>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</si>
  <si>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</si>
  <si>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</si>
  <si>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</si>
  <si>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</si>
  <si>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</si>
  <si>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</si>
  <si>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</si>
  <si>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</si>
  <si>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</si>
  <si>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</si>
  <si>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</si>
  <si>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</si>
  <si>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</si>
  <si>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</si>
  <si>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</si>
  <si>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</si>
  <si>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</si>
  <si>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</si>
  <si>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</si>
  <si>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</si>
  <si>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</si>
  <si>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</si>
  <si>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</si>
  <si>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</si>
  <si>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</si>
  <si>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</si>
  <si>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</si>
  <si>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</si>
  <si>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</si>
  <si>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</si>
  <si>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</si>
  <si>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</si>
  <si>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</si>
  <si>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</si>
  <si>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</si>
  <si>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</si>
  <si>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</si>
  <si>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</si>
  <si>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</si>
  <si>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</si>
  <si>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</si>
  <si>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</si>
  <si>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</si>
  <si>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</si>
  <si>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</si>
  <si>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</si>
  <si>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</si>
  <si>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</si>
  <si>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</si>
  <si>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</si>
  <si>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</si>
  <si>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</si>
  <si>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</si>
  <si>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</si>
  <si>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</si>
  <si>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</si>
  <si>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</si>
  <si>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</si>
  <si>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</si>
  <si>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</si>
  <si>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</si>
  <si>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</si>
  <si>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</si>
  <si>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</si>
  <si>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</si>
  <si>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</si>
  <si>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</si>
  <si>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</si>
  <si>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</si>
  <si>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</si>
  <si>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</si>
  <si>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</si>
  <si>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</si>
  <si>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</si>
  <si>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</si>
  <si>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</si>
  <si>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</si>
  <si>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</si>
  <si>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</si>
  <si>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</si>
  <si>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</si>
  <si>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</si>
  <si>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</si>
  <si>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</si>
  <si>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</si>
  <si>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</si>
  <si>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</si>
  <si>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</si>
  <si>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</si>
  <si>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</si>
  <si>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</si>
  <si>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</si>
  <si>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</si>
  <si>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</si>
  <si>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</si>
  <si>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</si>
  <si>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</si>
  <si>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</si>
  <si>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</si>
  <si>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</si>
  <si>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</si>
  <si>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</si>
  <si>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</si>
  <si>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</si>
  <si>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</si>
  <si>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</si>
  <si>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</si>
  <si>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</si>
  <si>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</si>
  <si>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</si>
  <si>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</si>
  <si>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</si>
  <si>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</si>
  <si>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</si>
  <si>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</si>
  <si>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</si>
  <si>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</si>
  <si>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</si>
  <si>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</si>
  <si>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</si>
  <si>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</si>
  <si>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</si>
  <si>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</si>
  <si>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</si>
  <si>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</si>
  <si>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</si>
  <si>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</si>
  <si>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</si>
  <si>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</si>
  <si>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</si>
  <si>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</si>
  <si>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</si>
  <si>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</si>
  <si>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</si>
  <si>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</si>
  <si>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</si>
  <si>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</si>
  <si>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</si>
  <si>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</si>
  <si>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</si>
  <si>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</si>
  <si>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</si>
  <si>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</si>
  <si>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</si>
  <si>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</si>
  <si>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</si>
  <si>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</si>
  <si>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</si>
  <si>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</si>
  <si>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</si>
  <si>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</si>
  <si>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</si>
  <si>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</si>
  <si>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</si>
  <si>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</si>
  <si>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</si>
  <si>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</si>
  <si>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</si>
  <si>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</si>
  <si>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</si>
  <si>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</si>
  <si>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</si>
  <si>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</si>
  <si>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</si>
  <si>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</si>
  <si>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</si>
  <si>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</si>
  <si>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</si>
  <si>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</si>
  <si>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</si>
  <si>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</si>
  <si>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</si>
  <si>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</si>
  <si>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</si>
  <si>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</si>
  <si>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</si>
  <si>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</si>
  <si>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</si>
  <si>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</si>
  <si>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</si>
  <si>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</si>
  <si>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</si>
  <si>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</si>
  <si>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</si>
  <si>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</si>
  <si>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</si>
  <si>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</si>
  <si>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</si>
  <si>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</si>
  <si>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</si>
  <si>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</si>
  <si>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</si>
  <si>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</si>
  <si>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</si>
  <si>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</si>
  <si>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</si>
  <si>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</si>
  <si>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</si>
  <si>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</si>
  <si>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</si>
  <si>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</si>
  <si>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</si>
  <si>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</si>
  <si>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</si>
  <si>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</si>
  <si>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</si>
  <si>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</si>
  <si>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</si>
  <si>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</si>
  <si>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</si>
  <si>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</si>
  <si>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</si>
  <si>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</si>
  <si>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</si>
  <si>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</si>
  <si>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</si>
  <si>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</si>
  <si>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</si>
  <si>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</si>
  <si>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</si>
  <si>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</si>
  <si>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</si>
  <si>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</si>
  <si>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</si>
  <si>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</si>
  <si>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</si>
  <si>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</si>
  <si>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</si>
  <si>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</si>
  <si>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</si>
  <si>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</si>
  <si>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</si>
  <si>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</si>
  <si>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</si>
  <si>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</si>
  <si>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</si>
  <si>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</si>
  <si>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</si>
  <si>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</si>
  <si>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</si>
  <si>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</si>
  <si>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</si>
  <si>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</si>
  <si>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</si>
  <si>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</si>
  <si>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</si>
  <si>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</si>
  <si>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</si>
  <si>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</si>
  <si>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</si>
  <si>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</si>
  <si>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</si>
  <si>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</si>
  <si>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</si>
  <si>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</si>
  <si>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</si>
  <si>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</si>
  <si>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</si>
  <si>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</si>
  <si>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</si>
  <si>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</si>
  <si>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</si>
  <si>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</si>
  <si>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</si>
  <si>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</si>
  <si>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</si>
  <si>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</si>
  <si>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</si>
  <si>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</si>
  <si>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</si>
  <si>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</si>
  <si>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</si>
  <si>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</si>
  <si>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</si>
  <si>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</si>
  <si>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</si>
  <si>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</si>
  <si>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</si>
  <si>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</si>
  <si>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</si>
  <si>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</si>
  <si>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</si>
  <si>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</si>
  <si>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</si>
  <si>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</si>
  <si>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</si>
  <si>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</si>
  <si>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</si>
  <si>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</si>
  <si>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</si>
  <si>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</si>
  <si>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</si>
  <si>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</si>
  <si>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</si>
  <si>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</si>
  <si>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</si>
  <si>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</si>
  <si>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</si>
  <si>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</si>
  <si>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</si>
  <si>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</si>
  <si>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</si>
  <si>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</si>
  <si>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</si>
  <si>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</si>
  <si>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</si>
  <si>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</si>
  <si>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</si>
  <si>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</si>
  <si>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</si>
  <si>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</si>
  <si>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</si>
  <si>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</si>
  <si>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</si>
  <si>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</si>
  <si>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</si>
  <si>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</si>
  <si>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</si>
  <si>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</si>
  <si>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</si>
  <si>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</si>
  <si>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</si>
  <si>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</si>
  <si>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</si>
  <si>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</si>
  <si>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</si>
  <si>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</si>
  <si>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</si>
  <si>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</si>
  <si>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</si>
  <si>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</si>
  <si>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</si>
  <si>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</si>
  <si>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</si>
  <si>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</si>
  <si>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</si>
  <si>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</si>
  <si>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</si>
  <si>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</si>
  <si>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</si>
  <si>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</si>
  <si>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</si>
  <si>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</si>
  <si>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</si>
  <si>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</si>
  <si>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</si>
  <si>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</si>
  <si>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</si>
  <si>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</si>
  <si>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</si>
  <si>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</si>
  <si>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</si>
  <si>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</si>
  <si>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</si>
  <si>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</si>
  <si>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</si>
  <si>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</si>
  <si>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</si>
  <si>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</si>
  <si>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</si>
  <si>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</si>
  <si>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</si>
  <si>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</si>
  <si>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</si>
  <si>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</si>
  <si>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</si>
  <si>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</si>
  <si>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</si>
  <si>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</si>
  <si>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</si>
  <si>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</si>
  <si>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</si>
  <si>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</si>
  <si>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</si>
  <si>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</si>
  <si>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</si>
  <si>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</si>
  <si>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</si>
  <si>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</si>
  <si>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</si>
  <si>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</si>
  <si>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</si>
  <si>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</si>
  <si>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</si>
  <si>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</si>
  <si>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</si>
  <si>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</si>
  <si>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</si>
  <si>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</si>
  <si>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</si>
  <si>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</si>
  <si>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</si>
  <si>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</si>
  <si>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</si>
  <si>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</si>
  <si>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</si>
  <si>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</si>
  <si>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</si>
  <si>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</si>
  <si>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</si>
  <si>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</si>
  <si>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</si>
  <si>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</si>
  <si>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</si>
  <si>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</si>
  <si>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</si>
  <si>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</si>
  <si>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</si>
  <si>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</si>
  <si>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</si>
  <si>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</si>
  <si>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</si>
  <si>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</si>
  <si>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</si>
  <si>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</si>
  <si>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</si>
  <si>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</si>
  <si>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</si>
  <si>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</si>
  <si>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</si>
  <si>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</si>
  <si>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</si>
  <si>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</si>
  <si>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</si>
  <si>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</si>
  <si>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</si>
  <si>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</si>
  <si>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</si>
  <si>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</si>
  <si>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</si>
  <si>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</si>
  <si>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</si>
  <si>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</si>
  <si>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</si>
  <si>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</si>
  <si>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</si>
  <si>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</si>
  <si>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</si>
  <si>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</si>
  <si>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</si>
  <si>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</si>
  <si>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</si>
  <si>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</si>
  <si>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</si>
  <si>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</si>
  <si>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</si>
  <si>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</si>
  <si>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</si>
  <si>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</si>
  <si>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</si>
  <si>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</si>
  <si>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</si>
  <si>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</si>
  <si>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</si>
  <si>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</si>
  <si>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</si>
  <si>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</si>
  <si>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</si>
  <si>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</si>
  <si>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</si>
  <si>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</si>
  <si>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</si>
  <si>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</si>
  <si>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</si>
  <si>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</si>
  <si>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</si>
  <si>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</si>
  <si>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</si>
  <si>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</si>
  <si>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</si>
  <si>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</si>
  <si>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</si>
  <si>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</si>
  <si>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</si>
  <si>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</si>
  <si>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</si>
  <si>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</si>
  <si>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</si>
  <si>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</si>
  <si>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</si>
  <si>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</si>
  <si>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</si>
  <si>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</si>
  <si>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</si>
  <si>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</si>
  <si>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</si>
  <si>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</si>
  <si>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</si>
  <si>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</si>
  <si>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</si>
  <si>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</si>
  <si>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</si>
  <si>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</si>
  <si>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</si>
  <si>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</si>
  <si>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</si>
  <si>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</si>
  <si>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</si>
  <si>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</si>
  <si>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</si>
  <si>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</si>
  <si>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</si>
  <si>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</si>
  <si>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</si>
  <si>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</si>
  <si>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</si>
  <si>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</si>
  <si>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</si>
  <si>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</si>
  <si>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</si>
  <si>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</si>
  <si>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</si>
  <si>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</si>
  <si>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</si>
  <si>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</si>
  <si>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</si>
  <si>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</si>
  <si>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</si>
  <si>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</si>
  <si>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</si>
  <si>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</si>
  <si>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</si>
  <si>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</si>
  <si>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</si>
  <si>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</si>
  <si>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</si>
  <si>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</si>
  <si>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</si>
  <si>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</si>
  <si>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</si>
  <si>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</si>
  <si>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</si>
  <si>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</si>
  <si>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</si>
  <si>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</si>
  <si>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</si>
  <si>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</si>
  <si>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</si>
  <si>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</si>
  <si>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</si>
  <si>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</si>
  <si>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</si>
  <si>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</si>
  <si>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</si>
  <si>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</si>
  <si>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</si>
  <si>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</si>
  <si>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</si>
  <si>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</si>
  <si>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</si>
  <si>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</si>
  <si>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</si>
  <si>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</si>
  <si>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</si>
  <si>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</si>
  <si>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</si>
  <si>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</si>
  <si>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</si>
  <si>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</si>
  <si>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</si>
  <si>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</si>
  <si>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</si>
  <si>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</si>
  <si>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</si>
  <si>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</si>
  <si>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</si>
  <si>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</si>
  <si>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</si>
  <si>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</si>
  <si>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</si>
  <si>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</si>
  <si>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</si>
  <si>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</si>
  <si>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</si>
  <si>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</si>
  <si>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</si>
  <si>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</si>
  <si>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</si>
  <si>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</si>
  <si>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</si>
  <si>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</si>
  <si>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</si>
  <si>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</si>
  <si>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</si>
  <si>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</si>
  <si>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</si>
  <si>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</si>
  <si>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</si>
  <si>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</si>
  <si>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</si>
  <si>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</si>
  <si>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</si>
  <si>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</si>
  <si>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</si>
  <si>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</si>
  <si>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</si>
  <si>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</si>
  <si>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</si>
  <si>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</si>
  <si>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</si>
  <si>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</si>
  <si>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</si>
  <si>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</si>
  <si>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</si>
  <si>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</si>
  <si>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</si>
  <si>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</si>
  <si>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</si>
  <si>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</si>
  <si>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</si>
  <si>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</si>
  <si>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</si>
  <si>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</si>
  <si>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</si>
  <si>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</si>
  <si>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</si>
  <si>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</si>
  <si>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</si>
  <si>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</si>
  <si>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</si>
  <si>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</si>
  <si>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</si>
  <si>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</si>
  <si>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</si>
  <si>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</si>
  <si>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</si>
  <si>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</si>
  <si>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</si>
  <si>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</si>
  <si>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</si>
  <si>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</si>
  <si>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</si>
  <si>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</si>
  <si>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</si>
  <si>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</si>
  <si>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</si>
  <si>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</si>
  <si>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</si>
  <si>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</si>
  <si>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</si>
  <si>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</si>
  <si>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</si>
  <si>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</si>
  <si>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</si>
  <si>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</si>
  <si>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</si>
  <si>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</si>
  <si>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</si>
  <si>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</si>
  <si>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</si>
  <si>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</si>
  <si>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</si>
  <si>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</si>
  <si>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</si>
  <si>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</si>
  <si>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</si>
  <si>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</si>
  <si>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</si>
  <si>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</si>
  <si>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</si>
  <si>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</si>
  <si>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</si>
  <si>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</si>
  <si>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</si>
  <si>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</si>
  <si>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</si>
  <si>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</si>
  <si>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</si>
  <si>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</si>
  <si>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</si>
  <si>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</si>
  <si>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</si>
  <si>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</si>
  <si>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</si>
  <si>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</si>
  <si>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</si>
  <si>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</si>
  <si>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</si>
  <si>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</si>
  <si>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</si>
  <si>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</si>
  <si>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</si>
  <si>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</si>
  <si>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</si>
  <si>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</si>
  <si>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</si>
  <si>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</si>
  <si>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</si>
  <si>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</si>
  <si>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</si>
  <si>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</si>
  <si>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</si>
  <si>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</si>
  <si>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</si>
  <si>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</si>
  <si>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</si>
  <si>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</si>
  <si>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</si>
  <si>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</si>
  <si>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</si>
  <si>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</si>
  <si>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</si>
  <si>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</si>
  <si>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</si>
  <si>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</si>
  <si>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</si>
  <si>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</si>
  <si>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</si>
  <si>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</si>
  <si>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</si>
  <si>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</si>
  <si>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</si>
  <si>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</si>
  <si>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</si>
  <si>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</si>
  <si>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</si>
  <si>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</si>
  <si>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</si>
  <si>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</si>
  <si>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</si>
  <si>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</si>
  <si>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</si>
  <si>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</si>
  <si>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</si>
  <si>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</si>
  <si>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</si>
  <si>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</si>
  <si>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</si>
  <si>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</si>
  <si>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</si>
  <si>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</si>
  <si>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</si>
  <si>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</si>
  <si>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</si>
  <si>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</si>
  <si>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</si>
  <si>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</si>
  <si>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</si>
  <si>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</si>
  <si>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</si>
  <si>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</si>
  <si>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</si>
  <si>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</si>
  <si>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</si>
  <si>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</si>
  <si>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</si>
  <si>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</si>
  <si>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</si>
  <si>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</si>
  <si>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</si>
  <si>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</si>
  <si>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</si>
  <si>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</si>
  <si>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</si>
  <si>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</si>
  <si>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</si>
  <si>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</si>
  <si>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</si>
  <si>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</si>
  <si>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</si>
  <si>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</si>
  <si>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</si>
  <si>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</si>
  <si>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</si>
  <si>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</si>
  <si>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</si>
  <si>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</si>
  <si>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</si>
  <si>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</si>
  <si>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</si>
  <si>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</si>
  <si>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</si>
  <si>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</si>
  <si>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</si>
  <si>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</si>
  <si>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</si>
  <si>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</si>
  <si>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</si>
  <si>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</si>
  <si>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</si>
  <si>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</si>
  <si>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</si>
  <si>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</si>
  <si>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</si>
  <si>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</si>
  <si>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</si>
  <si>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</si>
  <si>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</si>
  <si>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</si>
  <si>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</si>
  <si>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</si>
  <si>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</si>
  <si>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</si>
  <si>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</si>
  <si>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</si>
  <si>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</si>
  <si>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</si>
  <si>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</si>
  <si>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</si>
  <si>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</si>
  <si>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</si>
  <si>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</si>
  <si>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</si>
  <si>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</si>
  <si>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</si>
  <si>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</si>
  <si>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</si>
  <si>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</si>
  <si>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</si>
  <si>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</si>
  <si>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</si>
  <si>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</si>
  <si>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</si>
  <si>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</si>
  <si>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</si>
  <si>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</si>
  <si>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</si>
  <si>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</si>
  <si>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</si>
  <si>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</si>
  <si>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</si>
  <si>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</si>
  <si>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</si>
  <si>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</si>
  <si>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</si>
  <si>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</si>
  <si>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</si>
  <si>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</si>
  <si>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</si>
  <si>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</si>
  <si>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</si>
  <si>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</si>
  <si>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</si>
  <si>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</si>
  <si>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</si>
  <si>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</si>
  <si>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</si>
  <si>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</si>
  <si>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</si>
  <si>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</si>
  <si>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</si>
  <si>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</si>
  <si>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</si>
  <si>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</si>
  <si>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</si>
  <si>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</si>
  <si>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</si>
  <si>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</si>
  <si>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</si>
  <si>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</si>
  <si>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</si>
  <si>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</si>
  <si>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</si>
  <si>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</si>
  <si>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</si>
  <si>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</si>
  <si>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</si>
  <si>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</si>
  <si>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</si>
  <si>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</si>
  <si>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</si>
  <si>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</si>
  <si>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</si>
  <si>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</si>
  <si>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</si>
  <si>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</si>
  <si>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</si>
  <si>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</si>
  <si>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</si>
  <si>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</si>
  <si>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</si>
  <si>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</si>
  <si>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</si>
  <si>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</si>
  <si>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</si>
  <si>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</si>
  <si>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</si>
  <si>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</si>
  <si>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</si>
  <si>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</si>
  <si>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</si>
  <si>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</si>
  <si>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</si>
  <si>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</si>
  <si>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</si>
  <si>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</si>
  <si>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</si>
  <si>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</si>
  <si>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</si>
  <si>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</si>
  <si>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</si>
  <si>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</si>
  <si>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</si>
  <si>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</si>
  <si>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</si>
  <si>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</si>
  <si>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</si>
  <si>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</si>
  <si>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</si>
  <si>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</si>
  <si>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</si>
  <si>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</si>
  <si>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</si>
  <si>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</si>
  <si>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</si>
  <si>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</si>
  <si>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</si>
  <si>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</si>
  <si>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</si>
  <si>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</si>
  <si>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</si>
  <si>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</si>
  <si>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</si>
  <si>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</si>
  <si>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</si>
  <si>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</si>
  <si>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</si>
  <si>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</si>
  <si>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</si>
  <si>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</si>
  <si>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</si>
  <si>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</si>
  <si>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</si>
  <si>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</si>
  <si>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</si>
  <si>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</si>
  <si>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</si>
  <si>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</si>
  <si>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</si>
  <si>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</si>
  <si>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</si>
  <si>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</si>
  <si>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</si>
  <si>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</si>
  <si>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</si>
  <si>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</si>
  <si>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</si>
  <si>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</si>
  <si>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</si>
  <si>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</si>
  <si>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</si>
  <si>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</si>
  <si>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</si>
  <si>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</si>
  <si>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</si>
  <si>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</si>
  <si>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</si>
  <si>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</si>
  <si>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</si>
  <si>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</si>
  <si>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</si>
  <si>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</si>
  <si>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</si>
  <si>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</si>
  <si>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</si>
  <si>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</si>
  <si>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</si>
  <si>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</si>
  <si>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</si>
  <si>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</si>
  <si>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</si>
  <si>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</si>
  <si>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</si>
  <si>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</si>
  <si>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</si>
  <si>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</si>
  <si>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</si>
  <si>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</si>
  <si>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</si>
  <si>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</si>
  <si>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</si>
  <si>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</si>
  <si>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</si>
  <si>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</si>
  <si>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</si>
  <si>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</si>
  <si>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</si>
  <si>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</si>
  <si>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</si>
  <si>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</si>
  <si>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</si>
  <si>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</si>
  <si>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</si>
  <si>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</si>
  <si>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</si>
  <si>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</si>
  <si>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</si>
  <si>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</si>
  <si>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</si>
  <si>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</si>
  <si>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</si>
  <si>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</si>
  <si>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</si>
  <si>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</si>
  <si>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</si>
  <si>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</si>
  <si>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</si>
  <si>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</si>
  <si>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</si>
  <si>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</si>
  <si>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</si>
  <si>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</si>
  <si>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</si>
  <si>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</si>
  <si>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</si>
  <si>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</si>
  <si>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</si>
  <si>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</si>
  <si>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</si>
  <si>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</si>
  <si>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</si>
  <si>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</si>
  <si>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</si>
  <si>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</si>
  <si>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</si>
  <si>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</si>
  <si>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</si>
  <si>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</si>
  <si>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</si>
  <si>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</si>
  <si>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</si>
  <si>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</si>
  <si>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</si>
  <si>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</si>
  <si>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</si>
  <si>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</si>
  <si>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</si>
  <si>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</si>
  <si>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</si>
  <si>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</si>
  <si>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</si>
  <si>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</si>
  <si>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</si>
  <si>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</si>
  <si>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</si>
  <si>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</si>
  <si>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</si>
  <si>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</si>
  <si>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</si>
  <si>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</si>
  <si>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</si>
  <si>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</si>
  <si>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</si>
  <si>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</si>
  <si>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</si>
  <si>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</si>
  <si>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</si>
  <si>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</si>
  <si>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</si>
  <si>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</si>
  <si>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</si>
  <si>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</si>
  <si>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</si>
  <si>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</si>
  <si>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</si>
  <si>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</si>
  <si>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</si>
  <si>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</si>
  <si>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</si>
  <si>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</si>
  <si>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</si>
  <si>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</si>
  <si>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</si>
  <si>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</si>
  <si>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</si>
  <si>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</si>
  <si>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</si>
  <si>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</si>
  <si>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</si>
  <si>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</si>
  <si>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</si>
  <si>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</si>
  <si>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</si>
  <si>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</si>
  <si>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</si>
  <si>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</si>
  <si>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</si>
  <si>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</si>
  <si>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</si>
  <si>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</si>
  <si>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</si>
  <si>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</si>
  <si>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</si>
  <si>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</si>
  <si>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</si>
  <si>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</si>
  <si>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</si>
  <si>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</si>
  <si>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</si>
  <si>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</si>
  <si>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</si>
  <si>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</si>
  <si>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</si>
  <si>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</si>
  <si>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</si>
  <si>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</si>
  <si>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</si>
  <si>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</si>
  <si>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</si>
  <si>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</si>
  <si>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</si>
  <si>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</si>
  <si>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</si>
  <si>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</si>
  <si>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</si>
  <si>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</si>
  <si>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</si>
  <si>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</si>
  <si>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</si>
  <si>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</si>
  <si>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</si>
  <si>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</si>
  <si>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</si>
  <si>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</si>
  <si>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</si>
  <si>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</si>
  <si>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</si>
  <si>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</si>
  <si>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</si>
  <si>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</si>
  <si>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</si>
  <si>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</si>
  <si>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</si>
  <si>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</si>
  <si>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</si>
  <si>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</si>
  <si>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</si>
  <si>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</si>
  <si>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</si>
  <si>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</si>
  <si>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</si>
  <si>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</si>
  <si>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</si>
  <si>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</si>
  <si>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</si>
  <si>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</si>
  <si>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</si>
  <si>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</si>
  <si>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</si>
  <si>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</si>
  <si>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</si>
  <si>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</si>
  <si>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</si>
  <si>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</si>
  <si>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</si>
  <si>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</si>
  <si>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</si>
  <si>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</si>
  <si>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</si>
  <si>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</si>
  <si>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</si>
  <si>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</si>
  <si>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</si>
  <si>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</si>
  <si>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</si>
  <si>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</si>
  <si>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</si>
  <si>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</si>
  <si>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</si>
  <si>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</si>
  <si>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</si>
  <si>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</si>
  <si>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</si>
  <si>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</si>
  <si>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</si>
  <si>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</si>
  <si>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</si>
  <si>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</si>
  <si>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</si>
  <si>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</si>
  <si>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</si>
  <si>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</si>
  <si>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</si>
  <si>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</si>
  <si>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</si>
  <si>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</si>
  <si>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</si>
  <si>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</si>
  <si>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</si>
  <si>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</si>
  <si>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</si>
  <si>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</si>
  <si>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</si>
  <si>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</si>
  <si>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</si>
  <si>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</si>
  <si>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</si>
  <si>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</si>
  <si>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</si>
  <si>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</si>
  <si>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</si>
  <si>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</si>
  <si>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</si>
  <si>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</si>
  <si>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</si>
  <si>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</si>
  <si>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</si>
  <si>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</si>
  <si>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</si>
  <si>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</si>
  <si>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</si>
  <si>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</si>
  <si>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</si>
  <si>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</si>
  <si>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</si>
  <si>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</si>
  <si>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</si>
  <si>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</si>
  <si>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</si>
  <si>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</si>
  <si>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</si>
  <si>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</si>
  <si>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</si>
  <si>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</si>
  <si>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</si>
  <si>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</si>
  <si>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</si>
  <si>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</si>
  <si>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</si>
  <si>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</si>
  <si>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</si>
  <si>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</si>
  <si>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</si>
  <si>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</si>
  <si>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</si>
  <si>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</si>
  <si>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</si>
  <si>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</si>
  <si>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</si>
  <si>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</si>
  <si>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</si>
  <si>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</si>
  <si>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</si>
  <si>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</si>
  <si>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</si>
  <si>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</si>
  <si>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</si>
  <si>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</si>
  <si>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</si>
  <si>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</si>
  <si>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</si>
  <si>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</si>
  <si>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</si>
  <si>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</si>
  <si>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</si>
  <si>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</si>
  <si>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</si>
  <si>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</si>
  <si>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</si>
  <si>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</si>
  <si>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</si>
  <si>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</si>
  <si>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</si>
  <si>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</si>
  <si>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</si>
  <si>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</si>
  <si>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</si>
  <si>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</si>
  <si>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</si>
  <si>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</si>
  <si>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</si>
  <si>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</si>
  <si>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</si>
  <si>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</si>
  <si>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</si>
  <si>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</si>
  <si>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</si>
  <si>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</si>
  <si>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</si>
  <si>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</si>
  <si>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</si>
  <si>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</si>
  <si>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</si>
  <si>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</si>
  <si>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</si>
  <si>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</si>
  <si>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</si>
  <si>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</si>
  <si>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</si>
  <si>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</si>
  <si>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</si>
  <si>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</si>
  <si>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</si>
  <si>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</si>
  <si>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</si>
  <si>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</si>
  <si>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</si>
  <si>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</si>
  <si>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</si>
  <si>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</si>
  <si>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</si>
  <si>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</si>
  <si>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</si>
  <si>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</si>
  <si>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</si>
  <si>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</si>
  <si>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</si>
  <si>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</si>
  <si>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</si>
  <si>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</si>
  <si>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</si>
  <si>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</si>
  <si>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</si>
  <si>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</si>
  <si>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</si>
  <si>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</si>
  <si>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</si>
  <si>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</si>
  <si>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</si>
  <si>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</si>
  <si>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</si>
  <si>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</si>
  <si>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</si>
  <si>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</si>
  <si>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</si>
  <si>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</si>
  <si>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</si>
  <si>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</si>
  <si>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</si>
  <si>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</si>
  <si>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</si>
  <si>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</si>
  <si>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</si>
  <si>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</si>
  <si>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</si>
  <si>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</si>
  <si>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</si>
  <si>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</si>
  <si>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</si>
  <si>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</si>
  <si>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</si>
  <si>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</si>
  <si>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</si>
  <si>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</si>
  <si>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</si>
  <si>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</si>
  <si>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</si>
  <si>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</si>
  <si>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</si>
  <si>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</si>
  <si>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</si>
  <si>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</si>
  <si>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</si>
  <si>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</si>
  <si>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</si>
  <si>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</si>
  <si>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</si>
  <si>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</si>
  <si>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</si>
  <si>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</si>
  <si>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</si>
  <si>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</si>
  <si>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</si>
  <si>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</si>
  <si>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</si>
  <si>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</si>
  <si>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</si>
  <si>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</si>
  <si>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</si>
  <si>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</si>
  <si>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</si>
  <si>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</si>
  <si>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</si>
  <si>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</si>
  <si>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</si>
  <si>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</si>
  <si>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</si>
  <si>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</si>
  <si>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</si>
  <si>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</si>
  <si>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</si>
  <si>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</si>
  <si>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</si>
  <si>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</si>
  <si>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</si>
  <si>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</si>
  <si>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</si>
  <si>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</si>
  <si>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</si>
  <si>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</si>
  <si>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</si>
  <si>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</si>
  <si>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</si>
  <si>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</si>
  <si>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</si>
  <si>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</si>
  <si>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</si>
  <si>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</si>
  <si>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</si>
  <si>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</si>
  <si>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</si>
  <si>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</si>
  <si>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</si>
  <si>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</si>
  <si>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</si>
  <si>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</si>
  <si>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</si>
  <si>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</si>
  <si>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</si>
  <si>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</si>
  <si>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</si>
  <si>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</si>
  <si>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</si>
  <si>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</si>
  <si>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</si>
  <si>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</si>
  <si>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</si>
  <si>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</si>
  <si>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</si>
  <si>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</si>
  <si>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</si>
  <si>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</si>
  <si>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</si>
  <si>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</si>
  <si>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</si>
  <si>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</si>
  <si>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</si>
  <si>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</si>
  <si>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</si>
  <si>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</si>
  <si>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</si>
  <si>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</si>
  <si>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</si>
  <si>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</si>
  <si>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</si>
  <si>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</si>
  <si>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</si>
  <si>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</si>
  <si>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</si>
  <si>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</si>
  <si>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</si>
  <si>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</si>
  <si>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</si>
  <si>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</si>
  <si>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</si>
  <si>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</si>
  <si>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</si>
  <si>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</si>
  <si>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</si>
  <si>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</si>
  <si>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</si>
  <si>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</si>
  <si>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</si>
  <si>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</si>
  <si>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</si>
  <si>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</si>
  <si>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</si>
  <si>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</si>
  <si>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</si>
  <si>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</si>
  <si>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</si>
  <si>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</si>
  <si>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</si>
  <si>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</si>
  <si>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</si>
  <si>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</si>
  <si>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</si>
  <si>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</si>
  <si>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</si>
  <si>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</si>
  <si>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</si>
  <si>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</si>
  <si>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</si>
  <si>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</si>
  <si>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</si>
  <si>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</si>
  <si>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</si>
  <si>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</si>
  <si>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</si>
  <si>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</si>
  <si>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</si>
  <si>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</si>
  <si>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</si>
  <si>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</si>
  <si>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</si>
  <si>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</si>
  <si>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</si>
  <si>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</si>
  <si>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</si>
  <si>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</si>
  <si>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</si>
  <si>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</si>
  <si>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</si>
  <si>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</si>
  <si>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</si>
  <si>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</si>
  <si>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</si>
  <si>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</si>
  <si>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</si>
  <si>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</si>
  <si>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</si>
  <si>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</si>
  <si>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</si>
  <si>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</si>
  <si>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</si>
  <si>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</si>
  <si>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</si>
  <si>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</si>
  <si>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</si>
  <si>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</si>
  <si>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</si>
  <si>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</si>
  <si>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</si>
  <si>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</si>
  <si>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</si>
  <si>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</si>
  <si>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</si>
  <si>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</si>
  <si>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</si>
  <si>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</si>
  <si>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</si>
  <si>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</si>
  <si>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</si>
  <si>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</si>
  <si>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</si>
  <si>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</si>
  <si>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</si>
  <si>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</si>
  <si>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</si>
  <si>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</si>
  <si>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</si>
  <si>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</si>
  <si>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</si>
  <si>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</si>
  <si>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</si>
  <si>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</si>
  <si>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</si>
  <si>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</si>
  <si>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</si>
  <si>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</si>
  <si>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</si>
  <si>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</si>
  <si>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</si>
  <si>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</si>
  <si>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</si>
  <si>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</si>
  <si>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</si>
  <si>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</si>
  <si>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</si>
  <si>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</si>
  <si>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</si>
  <si>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</si>
  <si>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</si>
  <si>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</si>
  <si>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</si>
  <si>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</si>
  <si>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</si>
  <si>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</si>
  <si>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</si>
  <si>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</si>
  <si>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</si>
  <si>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</si>
  <si>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</si>
  <si>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</si>
  <si>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</si>
  <si>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</si>
  <si>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</si>
  <si>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</si>
  <si>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</si>
  <si>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</si>
  <si>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</si>
  <si>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</si>
  <si>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</si>
  <si>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</si>
  <si>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</si>
  <si>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</si>
  <si>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</si>
  <si>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</si>
  <si>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</si>
  <si>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</si>
  <si>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</si>
  <si>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</si>
  <si>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</si>
  <si>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</si>
  <si>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</si>
  <si>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</si>
  <si>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</si>
  <si>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</si>
  <si>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</si>
  <si>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</si>
  <si>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</si>
  <si>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</si>
  <si>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</si>
  <si>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</si>
  <si>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</si>
  <si>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</si>
  <si>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</si>
  <si>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</si>
  <si>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</si>
  <si>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</si>
  <si>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</si>
  <si>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</si>
  <si>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</si>
  <si>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</si>
  <si>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</si>
  <si>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</si>
  <si>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</si>
  <si>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</si>
  <si>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</si>
  <si>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</si>
  <si>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</si>
  <si>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</si>
  <si>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</si>
  <si>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</si>
  <si>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</si>
  <si>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</si>
  <si>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</si>
  <si>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</si>
  <si>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</si>
  <si>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</si>
  <si>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</si>
  <si>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</si>
  <si>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</si>
  <si>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</si>
  <si>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</si>
  <si>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</si>
  <si>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</si>
  <si>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</si>
  <si>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</si>
  <si>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</si>
  <si>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</si>
  <si>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</si>
  <si>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</si>
  <si>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</si>
  <si>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</si>
  <si>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</si>
  <si>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</si>
  <si>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</si>
  <si>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</si>
  <si>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</si>
  <si>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</si>
  <si>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</si>
  <si>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</si>
  <si>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</si>
  <si>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</si>
  <si>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</si>
  <si>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</si>
  <si>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</si>
  <si>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</si>
  <si>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</si>
  <si>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</si>
  <si>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</si>
  <si>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</si>
  <si>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</si>
  <si>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</si>
  <si>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</si>
  <si>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</si>
  <si>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</si>
  <si>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</si>
  <si>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</si>
  <si>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</si>
  <si>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</si>
  <si>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</si>
  <si>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</si>
  <si>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</si>
  <si>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</si>
  <si>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</si>
  <si>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</si>
  <si>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</si>
  <si>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</si>
  <si>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</si>
  <si>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</si>
  <si>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</si>
  <si>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</si>
  <si>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</si>
  <si>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</si>
  <si>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</si>
  <si>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</si>
  <si>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</si>
  <si>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</si>
  <si>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</si>
  <si>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</si>
  <si>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</si>
  <si>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</si>
  <si>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</si>
  <si>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</si>
  <si>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</si>
  <si>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</si>
  <si>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</si>
  <si>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</si>
  <si>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</si>
  <si>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</si>
  <si>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</si>
  <si>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</si>
  <si>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</si>
  <si>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</si>
  <si>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</si>
  <si>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</si>
  <si>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</si>
  <si>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</si>
  <si>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</si>
  <si>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</si>
  <si>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</si>
  <si>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</si>
  <si>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</si>
  <si>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</si>
  <si>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</si>
  <si>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</si>
  <si>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</si>
  <si>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</si>
  <si>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</si>
  <si>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</si>
  <si>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</si>
  <si>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</si>
  <si>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</si>
  <si>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</si>
  <si>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</si>
  <si>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</si>
  <si>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</si>
  <si>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</si>
  <si>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</si>
  <si>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</si>
  <si>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</si>
  <si>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</si>
  <si>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</si>
  <si>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</si>
  <si>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</si>
  <si>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</si>
  <si>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</si>
  <si>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</si>
  <si>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</si>
  <si>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</si>
  <si>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</si>
  <si>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</si>
  <si>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</si>
  <si>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</si>
  <si>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</si>
  <si>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</si>
  <si>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</si>
  <si>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</si>
  <si>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</si>
  <si>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</si>
  <si>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</si>
  <si>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</si>
  <si>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</si>
  <si>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</si>
  <si>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</si>
  <si>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</si>
  <si>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</si>
  <si>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</si>
  <si>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</si>
  <si>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</si>
  <si>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</si>
  <si>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</si>
  <si>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</si>
  <si>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</si>
  <si>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</si>
  <si>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</si>
  <si>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</si>
  <si>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</si>
  <si>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</si>
  <si>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</si>
  <si>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</si>
  <si>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</si>
  <si>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</si>
  <si>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</si>
  <si>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</si>
  <si>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</si>
  <si>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</si>
  <si>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</si>
  <si>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</si>
  <si>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</si>
  <si>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</si>
  <si>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</si>
  <si>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</si>
  <si>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</si>
  <si>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</si>
  <si>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</si>
  <si>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</si>
  <si>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</si>
  <si>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</si>
  <si>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</si>
  <si>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</si>
  <si>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</si>
  <si>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</si>
  <si>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</si>
  <si>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</si>
  <si>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</si>
  <si>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</si>
  <si>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</si>
  <si>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</si>
  <si>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</si>
  <si>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</si>
  <si>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</si>
  <si>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</si>
  <si>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</si>
  <si>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</si>
  <si>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</si>
  <si>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</si>
  <si>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</si>
  <si>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</si>
  <si>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</si>
  <si>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</si>
  <si>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</si>
  <si>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</si>
  <si>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</si>
  <si>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</si>
  <si>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</si>
  <si>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</si>
  <si>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</si>
  <si>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</si>
  <si>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</si>
  <si>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</si>
  <si>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</si>
  <si>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</si>
  <si>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</si>
  <si>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</si>
  <si>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</si>
  <si>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</si>
  <si>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</si>
  <si>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</si>
  <si>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</si>
  <si>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</si>
  <si>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</si>
  <si>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</si>
  <si>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</si>
  <si>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</si>
  <si>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</si>
  <si>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</si>
  <si>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</si>
  <si>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</si>
  <si>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</si>
  <si>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</si>
  <si>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</si>
  <si>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</si>
  <si>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</si>
  <si>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</si>
  <si>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</si>
  <si>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</si>
  <si>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</si>
  <si>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</si>
  <si>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</si>
  <si>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</si>
  <si>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</si>
  <si>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</si>
  <si>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</si>
  <si>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</si>
  <si>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</si>
  <si>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</si>
  <si>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</si>
  <si>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</si>
  <si>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</si>
  <si>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</si>
  <si>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</si>
  <si>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</si>
  <si>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</si>
  <si>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</si>
  <si>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</si>
  <si>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</si>
  <si>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</si>
  <si>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</si>
  <si>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</si>
  <si>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</si>
  <si>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</si>
  <si>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</si>
  <si>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</si>
  <si>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</si>
  <si>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</si>
  <si>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</si>
  <si>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</si>
  <si>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</si>
  <si>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</si>
  <si>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</si>
  <si>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</si>
  <si>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</si>
  <si>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</si>
  <si>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</si>
  <si>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</si>
  <si>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</si>
  <si>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</si>
  <si>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</si>
  <si>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</si>
  <si>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</si>
  <si>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</si>
  <si>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</si>
  <si>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</si>
  <si>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</si>
  <si>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</si>
  <si>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</si>
  <si>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</si>
  <si>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</si>
  <si>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</si>
  <si>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</si>
  <si>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</si>
  <si>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</si>
  <si>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</si>
  <si>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</si>
  <si>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</si>
  <si>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</si>
  <si>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</si>
  <si>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</si>
  <si>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</si>
  <si>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</si>
  <si>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</si>
  <si>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</si>
  <si>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</si>
  <si>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</si>
  <si>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</si>
  <si>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</si>
  <si>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</si>
  <si>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</si>
  <si>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</si>
  <si>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</si>
  <si>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</si>
  <si>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</si>
  <si>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</si>
  <si>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</si>
  <si>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</si>
  <si>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</si>
  <si>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</si>
  <si>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</si>
  <si>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</si>
  <si>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</si>
  <si>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</si>
  <si>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</si>
  <si>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</si>
  <si>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</si>
  <si>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</si>
  <si>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</si>
  <si>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</si>
  <si>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</si>
  <si>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</si>
  <si>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</si>
  <si>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</si>
  <si>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</si>
  <si>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</si>
  <si>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</si>
  <si>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</si>
  <si>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</si>
  <si>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</si>
  <si>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</si>
  <si>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</si>
  <si>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</si>
  <si>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</si>
  <si>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</si>
  <si>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</si>
  <si>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</si>
  <si>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</si>
  <si>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</si>
  <si>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</si>
  <si>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</si>
  <si>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</si>
  <si>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</si>
  <si>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</si>
  <si>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</si>
  <si>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</si>
  <si>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</si>
  <si>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</si>
  <si>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</si>
  <si>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</si>
  <si>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</si>
  <si>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</si>
  <si>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</si>
  <si>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</si>
  <si>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</si>
  <si>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</si>
  <si>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</si>
  <si>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</si>
  <si>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</si>
  <si>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</si>
  <si>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</si>
  <si>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</si>
  <si>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</si>
  <si>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</si>
  <si>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</si>
  <si>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</si>
  <si>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</si>
  <si>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</si>
  <si>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</si>
  <si>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</si>
  <si>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</si>
  <si>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</si>
  <si>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</si>
  <si>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</si>
  <si>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</si>
  <si>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</si>
  <si>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</si>
  <si>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</si>
  <si>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</si>
  <si>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</si>
  <si>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</si>
  <si>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</si>
  <si>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</si>
  <si>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</si>
  <si>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</si>
  <si>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</si>
  <si>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</si>
  <si>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</si>
  <si>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</si>
  <si>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</si>
  <si>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</si>
  <si>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</si>
  <si>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</si>
  <si>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</si>
  <si>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</si>
  <si>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</si>
  <si>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</si>
  <si>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</si>
  <si>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</si>
  <si>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</si>
  <si>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</si>
  <si>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</si>
  <si>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</si>
  <si>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</si>
  <si>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</si>
  <si>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</si>
  <si>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</si>
  <si>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</si>
  <si>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</si>
  <si>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</si>
  <si>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</si>
  <si>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</si>
  <si>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</si>
  <si>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</si>
  <si>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</si>
  <si>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</si>
  <si>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</si>
  <si>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</si>
  <si>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</si>
  <si>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</si>
  <si>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</si>
  <si>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</si>
  <si>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</si>
  <si>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</si>
  <si>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</si>
  <si>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</si>
  <si>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</si>
  <si>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</si>
  <si>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</si>
  <si>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</si>
  <si>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</si>
  <si>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</si>
  <si>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</si>
  <si>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</si>
  <si>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</si>
  <si>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</si>
  <si>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</si>
  <si>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</si>
  <si>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</si>
  <si>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</si>
  <si>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</si>
  <si>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</si>
  <si>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</si>
  <si>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</si>
  <si>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</si>
  <si>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</si>
  <si>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</si>
  <si>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</si>
  <si>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</si>
  <si>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</si>
  <si>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</si>
  <si>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</si>
  <si>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</si>
  <si>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</si>
  <si>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</si>
  <si>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</si>
  <si>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</si>
  <si>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</si>
  <si>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</si>
  <si>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</si>
  <si>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</si>
  <si>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</si>
  <si>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</si>
  <si>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</si>
  <si>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</si>
  <si>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</si>
  <si>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</si>
  <si>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</si>
  <si>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</si>
  <si>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</si>
  <si>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</si>
  <si>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</si>
  <si>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</si>
  <si>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</si>
  <si>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</si>
  <si>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</si>
  <si>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</si>
  <si>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</si>
  <si>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</si>
  <si>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</si>
  <si>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</si>
  <si>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</si>
  <si>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</si>
  <si>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</si>
  <si>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</si>
  <si>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</si>
  <si>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</si>
  <si>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</si>
  <si>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</si>
  <si>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</si>
  <si>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</si>
  <si>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</si>
  <si>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</si>
  <si>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</si>
  <si>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</si>
  <si>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</si>
  <si>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</si>
  <si>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</si>
  <si>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</si>
  <si>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</si>
  <si>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</si>
  <si>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</si>
  <si>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</si>
  <si>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</si>
  <si>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</si>
  <si>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</si>
  <si>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</si>
  <si>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</si>
  <si>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</si>
  <si>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</si>
  <si>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</si>
  <si>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</si>
  <si>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</si>
  <si>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</si>
  <si>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</si>
  <si>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</si>
  <si>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</si>
  <si>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</si>
  <si>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</si>
  <si>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</si>
  <si>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</si>
  <si>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</si>
  <si>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</si>
  <si>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</si>
  <si>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</si>
  <si>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</si>
  <si>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</si>
  <si>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</si>
  <si>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</si>
  <si>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</si>
  <si>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</si>
  <si>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</si>
  <si>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</si>
  <si>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</si>
  <si>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</si>
  <si>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</si>
  <si>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</si>
  <si>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</si>
  <si>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</si>
  <si>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</si>
  <si>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</si>
  <si>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</si>
  <si>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</si>
  <si>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</si>
  <si>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</si>
  <si>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</si>
  <si>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</si>
  <si>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</si>
  <si>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</si>
  <si>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</si>
  <si>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</si>
  <si>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</si>
  <si>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</si>
  <si>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</si>
  <si>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</si>
  <si>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</si>
  <si>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</si>
  <si>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</si>
  <si>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</si>
  <si>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</si>
  <si>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</si>
  <si>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</si>
  <si>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</si>
  <si>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</si>
  <si>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</si>
  <si>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</si>
  <si>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</si>
  <si>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</si>
  <si>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</si>
  <si>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</si>
  <si>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</si>
  <si>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</si>
  <si>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</si>
  <si>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</si>
  <si>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</si>
  <si>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</si>
  <si>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</si>
  <si>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</si>
  <si>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</si>
  <si>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</si>
  <si>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</si>
  <si>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</si>
  <si>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</si>
  <si>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</si>
  <si>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</si>
  <si>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</si>
  <si>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</si>
  <si>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</si>
  <si>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</si>
  <si>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</si>
  <si>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</si>
  <si>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</si>
  <si>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</si>
  <si>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</si>
  <si>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</si>
  <si>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</si>
  <si>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</si>
  <si>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</si>
  <si>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</si>
  <si>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</si>
  <si>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</si>
  <si>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</si>
  <si>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</si>
  <si>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</si>
  <si>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</si>
  <si>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</si>
  <si>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</si>
  <si>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</si>
  <si>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</si>
  <si>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</si>
  <si>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</si>
  <si>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</si>
  <si>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</si>
  <si>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</si>
  <si>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</si>
  <si>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</si>
  <si>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</si>
  <si>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</si>
  <si>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</si>
  <si>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</si>
  <si>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</si>
  <si>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</si>
  <si>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</si>
  <si>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</si>
  <si>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</si>
  <si>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</si>
  <si>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</si>
  <si>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</si>
  <si>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</si>
  <si>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</si>
  <si>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</si>
  <si>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</si>
  <si>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</si>
  <si>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</si>
  <si>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</si>
  <si>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</si>
  <si>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</si>
  <si>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</si>
  <si>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</si>
  <si>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</si>
  <si>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</si>
  <si>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</si>
  <si>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</si>
  <si>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</si>
  <si>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</si>
  <si>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</si>
  <si>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</si>
  <si>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</si>
  <si>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</si>
  <si>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</si>
  <si>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</si>
  <si>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</si>
  <si>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</si>
  <si>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</si>
  <si>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</si>
  <si>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</si>
  <si>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</si>
  <si>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</si>
  <si>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</si>
  <si>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</si>
  <si>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</si>
  <si>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</si>
  <si>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</si>
  <si>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</si>
  <si>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</si>
  <si>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</si>
  <si>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</si>
  <si>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</si>
  <si>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</si>
  <si>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</si>
  <si>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</si>
  <si>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</si>
  <si>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</si>
  <si>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</si>
  <si>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</si>
  <si>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</si>
  <si>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</si>
  <si>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</si>
  <si>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</si>
  <si>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</si>
  <si>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</si>
  <si>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</si>
  <si>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</si>
  <si>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</si>
  <si>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</si>
  <si>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</si>
  <si>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</si>
  <si>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</si>
  <si>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</si>
  <si>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</si>
  <si>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</si>
  <si>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</si>
  <si>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</si>
  <si>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</si>
  <si>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</si>
  <si>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</si>
  <si>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</si>
  <si>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</si>
  <si>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</si>
  <si>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</si>
  <si>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</si>
  <si>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</si>
  <si>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</si>
  <si>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</si>
  <si>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</si>
  <si>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</si>
  <si>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</si>
  <si>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</si>
  <si>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</si>
  <si>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</si>
  <si>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</si>
  <si>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</si>
  <si>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</si>
  <si>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</si>
  <si>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</si>
  <si>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</si>
  <si>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</si>
  <si>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</si>
  <si>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</si>
  <si>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</si>
  <si>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</si>
  <si>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</si>
  <si>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</si>
  <si>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</si>
  <si>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</si>
  <si>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</si>
  <si>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</si>
  <si>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</si>
  <si>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</si>
  <si>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</si>
  <si>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</si>
  <si>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</si>
  <si>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</si>
  <si>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</si>
  <si>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</si>
  <si>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</si>
  <si>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</si>
  <si>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</si>
  <si>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</si>
  <si>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</si>
  <si>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</si>
  <si>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</si>
  <si>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</si>
  <si>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</si>
  <si>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</si>
  <si>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</si>
  <si>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</si>
  <si>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</si>
  <si>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</si>
  <si>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</si>
  <si>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</si>
  <si>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</si>
  <si>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</si>
  <si>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</si>
  <si>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</si>
  <si>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</si>
  <si>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</si>
  <si>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</si>
  <si>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</si>
  <si>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</si>
  <si>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</si>
  <si>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</si>
  <si>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</si>
  <si>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</si>
  <si>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</si>
  <si>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</si>
  <si>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</si>
  <si>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</si>
  <si>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</si>
  <si>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</si>
  <si>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</si>
  <si>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</si>
  <si>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</si>
  <si>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</si>
  <si>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</si>
  <si>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</si>
  <si>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</si>
  <si>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</si>
  <si>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</si>
  <si>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</si>
  <si>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</si>
  <si>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</si>
  <si>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</si>
  <si>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</si>
  <si>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</si>
  <si>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</si>
  <si>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</si>
  <si>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</si>
  <si>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</si>
  <si>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</si>
  <si>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</si>
  <si>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</si>
  <si>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</si>
  <si>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</si>
  <si>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</si>
  <si>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</si>
  <si>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</si>
  <si>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</si>
  <si>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</si>
  <si>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</si>
  <si>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</si>
  <si>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</si>
  <si>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</si>
  <si>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</si>
  <si>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</si>
  <si>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</si>
  <si>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</si>
  <si>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</si>
  <si>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</si>
  <si>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</si>
  <si>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</si>
  <si>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</si>
  <si>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</si>
  <si>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</si>
  <si>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</si>
  <si>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</si>
  <si>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</si>
  <si>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</si>
  <si>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</si>
  <si>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</si>
  <si>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</si>
  <si>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</si>
  <si>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</si>
  <si>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</si>
  <si>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</si>
  <si>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</si>
  <si>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</si>
  <si>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</si>
  <si>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</si>
  <si>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</si>
  <si>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</si>
  <si>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</si>
  <si>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</si>
  <si>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</si>
  <si>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</si>
  <si>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</si>
  <si>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</si>
  <si>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</si>
  <si>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</si>
  <si>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</si>
  <si>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</si>
  <si>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</si>
  <si>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</si>
  <si>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</si>
  <si>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</si>
  <si>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</si>
  <si>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</si>
  <si>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</si>
  <si>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</si>
  <si>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</si>
  <si>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</si>
  <si>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</si>
  <si>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</si>
  <si>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</si>
  <si>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</si>
  <si>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</si>
  <si>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</si>
  <si>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</si>
  <si>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</si>
  <si>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</si>
  <si>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</si>
  <si>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</si>
  <si>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</si>
  <si>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</si>
  <si>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</si>
  <si>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</si>
  <si>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</si>
  <si>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</si>
  <si>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</si>
  <si>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</si>
  <si>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</si>
  <si>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</si>
  <si>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</si>
  <si>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</si>
  <si>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</si>
  <si>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</si>
  <si>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</si>
  <si>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</si>
  <si>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</si>
  <si>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</si>
  <si>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</si>
  <si>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</si>
  <si>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</si>
  <si>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</si>
  <si>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</si>
  <si>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</si>
  <si>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</si>
  <si>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</si>
  <si>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</si>
  <si>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</si>
  <si>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</si>
  <si>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</si>
  <si>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</si>
  <si>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PCM-20251129-00000086</t>
  </si>
  <si>
    <t>Critical</t>
  </si>
  <si>
    <t>the team facing difficulty to reach the site due to heavy fog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</si>
  <si>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</si>
  <si>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</si>
  <si>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</si>
  <si>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</si>
  <si>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</si>
  <si>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</si>
  <si>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</si>
  <si>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</si>
  <si>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</si>
  <si>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</si>
  <si>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</si>
  <si>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</si>
  <si>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</si>
  <si>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</si>
  <si>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</si>
  <si>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</si>
  <si>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</si>
  <si>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</si>
  <si>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</si>
  <si>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</si>
  <si>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</si>
  <si>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</si>
  <si>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</si>
  <si>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</si>
  <si>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</si>
  <si>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</si>
  <si>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</si>
  <si>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</si>
  <si>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</si>
  <si>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</si>
  <si>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</si>
  <si>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</si>
  <si>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</si>
  <si>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</si>
  <si>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</si>
  <si>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</si>
  <si>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</si>
  <si>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</si>
  <si>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</si>
  <si>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</si>
  <si>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</si>
  <si>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</si>
  <si>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</si>
  <si>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</si>
  <si>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</si>
  <si>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</si>
  <si>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</si>
  <si>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</si>
  <si>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</si>
  <si>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</si>
  <si>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</si>
  <si>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</si>
  <si>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</si>
  <si>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</si>
  <si>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</si>
  <si>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</si>
  <si>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</si>
  <si>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</si>
  <si>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</si>
  <si>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</si>
  <si>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</si>
  <si>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</si>
  <si>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</si>
  <si>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</si>
  <si>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</si>
  <si>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</si>
  <si>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</si>
  <si>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</si>
  <si>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</si>
  <si>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</si>
  <si>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</si>
  <si>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</si>
  <si>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</si>
  <si>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</si>
  <si>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</si>
  <si>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</si>
  <si>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</si>
  <si>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</si>
  <si>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</si>
  <si>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</si>
  <si>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</si>
  <si>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</si>
  <si>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</si>
  <si>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PCM-20251129-00000279</t>
  </si>
  <si>
    <t>ETA 10 km</t>
  </si>
  <si>
    <t>`</t>
  </si>
  <si>
    <t>PCM-20251129-00000254</t>
  </si>
  <si>
    <t>Access issue located in the military area , EM team will be checking access at 9.00 AM</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</si>
  <si>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</si>
  <si>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</si>
  <si>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</si>
  <si>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</si>
  <si>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PCM-20251129-00000269</t>
  </si>
  <si>
    <t>SITE was down due to TE issue then sceco cut at site em on the way to check 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</si>
  <si>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</si>
  <si>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</si>
  <si>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</si>
  <si>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</si>
  <si>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</si>
  <si>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</si>
  <si>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</si>
  <si>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</si>
  <si>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</si>
  <si>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</si>
  <si>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PCM-20251129-00000299</t>
  </si>
  <si>
    <t>EM team on teh way: ETA 25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</si>
</sst>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7" totalsRowShown="0" headerRowDxfId="172" dataDxfId="171" headerRowBorderDxfId="169" tableBorderDxfId="170" totalsRowBorderDxfId="168">
  <autoFilter ref="A1:L3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5" dataDxfId="154" headerRowBorderDxfId="152" tableBorderDxfId="153" totalsRowBorderDxfId="151">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2" dataDxfId="61" headerRowBorderDxfId="59" tableBorderDxfId="60">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6" totalsRowShown="0" headerRowDxfId="46" dataDxfId="45" headerRowBorderDxfId="43" tableBorderDxfId="44" totalsRowBorderDxfId="42">
  <autoFilter ref="A1:L29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9" dataDxfId="28" headerRowBorderDxfId="26" tableBorderDxfId="27">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2" totalsRowShown="0" headerRowDxfId="13" tableBorderDxfId="12">
  <autoFilter ref="A1:L49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2"/>
  <sheetViews>
    <sheetView workbookViewId="0">
      <selection activeCell="D8" sqref="D8"/>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327.36952905092767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1</v>
      </c>
      <c r="D3" s="56" t="s">
        <v>8715</v>
      </c>
      <c r="E3" s="130" t="s">
        <v>39109</v>
      </c>
      <c r="F3" s="129">
        <v>45990.099074074074</v>
      </c>
      <c r="G3" s="128">
        <f ca="1">IFERROR(NOW()-F3,"-")</f>
        <v>0.2188809027793468</v>
      </c>
      <c r="H3" s="129">
        <v>45990.093958333331</v>
      </c>
      <c r="I3" s="131" t="str">
        <f>IFERROR(VLOOKUP(D3,DB!A:F,6,0),"")</f>
        <v>Generator-SG</v>
      </c>
      <c r="J3" s="131" t="str">
        <f>IFERROR(VLOOKUP(D3,DB!A:G,7,0),"")</f>
        <v>Good</v>
      </c>
      <c r="K3" s="127" t="s">
        <v>39110</v>
      </c>
      <c r="L3" s="126" t="str">
        <f>IFERROR(VLOOKUP(D3,DB!A:I,9,0),"")</f>
        <v>Latis</v>
      </c>
    </row>
    <row r="4" spans="1:15" s="61" customFormat="1" ht="15" customHeight="1">
      <c r="A4" s="132"/>
      <c r="B4" s="131" t="str">
        <f>IFERROR(VLOOKUP(D4,DB!A:K,11,0),"")</f>
        <v/>
      </c>
      <c r="C4" s="131"/>
      <c r="D4" s="56"/>
      <c r="E4" s="130"/>
      <c r="F4" s="129"/>
      <c r="G4" s="128">
        <f ca="1">IFERROR(NOW()-F4,"-")</f>
        <v>45990.317954976854</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45990.317954976854</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45990.317954976854</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45990.317954976854</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45990.317954976854</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45990.317954976854</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45990.317954976854</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45990.317954976854</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45990.317954976854</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45990.317954976854</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45990.317954976854</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45990.317954976854</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45990.317954976854</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45990.317954976854</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45990.317954976854</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45990.317954976854</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45990.317954976854</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45990.317954976854</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45990.317954976854</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45990.317954976854</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45990.317954976854</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45990.317954976854</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45990.317954976854</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45990.317954976854</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45990.317954976854</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45990.317954976854</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45990.317954976854</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45990.317954976854</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45990.317954976854</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45990.317954976854</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45990.317954976854</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45990.317954976854</v>
      </c>
      <c r="H35" s="129"/>
      <c r="I35" s="131" t="str">
        <f>IFERROR(VLOOKUP(D35,DB!A:F,6,0),"")</f>
        <v/>
      </c>
      <c r="J35" s="131" t="str">
        <f>IFERROR(VLOOKUP(D35,DB!A:G,7,0),"")</f>
        <v/>
      </c>
      <c r="K35" s="127"/>
      <c r="L35" s="126" t="str">
        <f>IFERROR(VLOOKUP(D35,DB!A:I,9,0),"")</f>
        <v/>
      </c>
    </row>
    <row r="36" spans="1:12" s="61" customFormat="1" ht="15" customHeight="1">
      <c r="A36" s="132"/>
      <c r="B36" s="131" t="str">
        <f>IFERROR(VLOOKUP(D36,DB!A:K,11,0),"")</f>
        <v/>
      </c>
      <c r="C36" s="131"/>
      <c r="D36" s="56"/>
      <c r="E36" s="130"/>
      <c r="F36" s="129"/>
      <c r="G36" s="128">
        <f ca="1">IFERROR(NOW()-F36,"-")</f>
        <v>45990.317954976854</v>
      </c>
      <c r="H36" s="129"/>
      <c r="I36" s="131" t="str">
        <f>IFERROR(VLOOKUP(D36,DB!A:F,6,0),"")</f>
        <v/>
      </c>
      <c r="J36" s="131" t="str">
        <f>IFERROR(VLOOKUP(D36,DB!A:G,7,0),"")</f>
        <v/>
      </c>
      <c r="K36" s="127"/>
      <c r="L36" s="126" t="str">
        <f>IFERROR(VLOOKUP(D36,DB!A:I,9,0),"")</f>
        <v/>
      </c>
    </row>
    <row r="37" spans="1:12" s="61" customFormat="1" ht="15" customHeight="1">
      <c r="A37" s="132"/>
      <c r="B37" s="131" t="str">
        <f>IFERROR(VLOOKUP(D37,DB!A:K,11,0),"")</f>
        <v/>
      </c>
      <c r="C37" s="131"/>
      <c r="D37" s="56"/>
      <c r="E37" s="130"/>
      <c r="F37" s="129"/>
      <c r="G37" s="128">
        <f ca="1">IFERROR(NOW()-F37,"-")</f>
        <v>45990.317954976854</v>
      </c>
      <c r="H37" s="129"/>
      <c r="I37" s="131" t="str">
        <f>IFERROR(VLOOKUP(D37,DB!A:F,6,0),"")</f>
        <v/>
      </c>
      <c r="J37" s="131" t="str">
        <f>IFERROR(VLOOKUP(D37,DB!A:G,7,0),"")</f>
        <v/>
      </c>
      <c r="K37" s="127"/>
      <c r="L37" s="126" t="str">
        <f>IFERROR(VLOOKUP(D37,DB!A:I,9,0),"")</f>
        <v/>
      </c>
    </row>
    <row r="38" spans="1:12" s="61" customFormat="1" ht="15" customHeight="1">
      <c r="F38" s="125"/>
      <c r="G38" s="124"/>
      <c r="H38" s="125"/>
      <c r="K38" s="123"/>
    </row>
    <row r="39" spans="1:12" s="61" customFormat="1" ht="15" customHeight="1">
      <c r="F39" s="125"/>
      <c r="G39" s="124"/>
      <c r="H39" s="125"/>
      <c r="K39" s="123"/>
    </row>
    <row r="40" spans="1:12" s="61" customFormat="1" ht="15" customHeight="1">
      <c r="F40" s="125"/>
      <c r="G40" s="124"/>
      <c r="H40" s="125"/>
      <c r="K40" s="123"/>
    </row>
    <row r="41" spans="1:12" s="61" customFormat="1" ht="15" customHeight="1">
      <c r="F41" s="125"/>
      <c r="G41" s="124"/>
      <c r="H41" s="125"/>
      <c r="K41" s="123"/>
    </row>
    <row r="42" spans="1:12" s="61" customFormat="1" ht="15" customHeight="1">
      <c r="F42" s="125"/>
      <c r="G42" s="124"/>
      <c r="H42" s="125"/>
      <c r="K42" s="123"/>
    </row>
  </sheetData>
  <customSheetViews>
    <customSheetView guid="{F6042A99-DD27-4453-835D-0834D95730CC}" filter="1" showAutoFilter="1">
      <pageMargins left="0" right="0" top="0" bottom="0" header="0" footer="0"/>
      <autoFilter ref="B1:M1" xr:uid="{5E3FD181-8F5C-4230-A231-A6047D8391E5}"/>
    </customSheetView>
  </customSheetViews>
  <dataValidations count="2">
    <dataValidation allowBlank="1" showInputMessage="1" showErrorMessage="1" sqref="E1" xr:uid="{5DBA255D-CDD9-49FB-AD3C-AF70AB4EE696}"/>
    <dataValidation type="list" allowBlank="1" showInputMessage="1" showErrorMessage="1" sqref="E2:E3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tabSelected="1" workbookViewId="0">
      <pane ySplit="1" topLeftCell="A2" activePane="bottomLeft" state="frozen"/>
      <selection pane="bottomLeft" activeCell="K8" sqref="K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39109</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165.31811701389233</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5.9305359953723382</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18" t="s">
        <v>11622</v>
      </c>
      <c r="E5" s="99" t="s">
        <v>39106</v>
      </c>
      <c r="F5" s="100">
        <v>45990.283807870372</v>
      </c>
      <c r="G5" s="101">
        <f ca="1">IFERROR(NOW()-F5,"-")</f>
        <v>3.414710648212349E-2</v>
      </c>
      <c r="H5" s="100">
        <v>45990.276006944441</v>
      </c>
      <c r="I5" s="18" t="str">
        <f>IFERROR(VLOOKUP(D5,DB!A:F,6,0),"")</f>
        <v>SCECO</v>
      </c>
      <c r="J5" s="18" t="str">
        <f>IFERROR(VLOOKUP(D5,DB!A:G,7,0),"")</f>
        <v>Vandalized</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45990.317954976854</v>
      </c>
      <c r="H6" s="100"/>
      <c r="I6" s="18" t="str">
        <f>IFERROR(VLOOKUP(D6,DB!A:F,6,0),"")</f>
        <v/>
      </c>
      <c r="J6" s="18" t="str">
        <f>IFERROR(VLOOKUP(D6,DB!A:G,7,0),"")</f>
        <v/>
      </c>
      <c r="K6" s="19" t="s">
        <v>39196</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45990.317954976854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45990.317954976854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45990.317954976854</v>
      </c>
      <c r="H9" s="100" t="s">
        <v>39196</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45990.317954976854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45990.317954976854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45990.317954976854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45990.317954976854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45990.317954976854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45990.317954976854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45990.317954976854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45990.317954976854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45990.317954976854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45990.317954976854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45990.317954976854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45990.317954976854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45990.317954976854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45990.317954976854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45990.317954976854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45990.317954976854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45990.317954976854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45990.317954976854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45990.317954976854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45990.317954976854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45990.317954976854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45990.317954976854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45990.317954976854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45990.317954976854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45990.317954976854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45990.317954976854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45990.317954976854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45990.317954976854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45990.317954976854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45990.317954976854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45990.317954976854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45990.317954976854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45990.317954976854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45990.317954976854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45990.317954976854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45990.317954976854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45990.317954976854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45990.317954976854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45990.317954976854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45990.317954976854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45990.317954976854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45990.317954976854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45990.317954976854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45990.317954976854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45990.317954976854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45990.317954976854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45990.317954976854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45990.317954976854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45990.317954976854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45990.317954976854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45990.317954976854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45990.317954976854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45990.317954976854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45990.317954976854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45990.317954976854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45990.317954976854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45990.317954976854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45990.317954976854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45990.317954976854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45990.317954976854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45990.317954976854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45990.317954976854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45990.317954976854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45990.317954976854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45990.317954976854</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45990.317954976854</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45990.317954976854</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45990.317954976854</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45990.317954976854</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45990.317954976854</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45990.317954976854</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45990.317954976854</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45990.317954976854</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45990.317954976854</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2.2968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30" customHeight="1">
      <c r="A2" s="19" t="s">
        <v>39197</v>
      </c>
      <c r="B2" s="58" t="str">
        <f>IFERROR(VLOOKUP(D2,DB!A:K,11,0),"")</f>
        <v>R3</v>
      </c>
      <c r="C2" s="18">
        <v>1</v>
      </c>
      <c r="D2" s="82" t="s">
        <v>11115</v>
      </c>
      <c r="E2" s="18" t="s">
        <v>39106</v>
      </c>
      <c r="F2" s="20">
        <v>45990.262372685182</v>
      </c>
      <c r="G2" s="21">
        <f t="shared" ref="G2:G41" ca="1" si="0">IFERROR(NOW()-F2,"-")</f>
        <v>5.5582291672180872E-2</v>
      </c>
      <c r="H2" s="154">
        <v>45990.257071759261</v>
      </c>
      <c r="I2" s="19" t="str">
        <f>IFERROR(VLOOKUP(D2,DB!A:F,6,0),"")</f>
        <v>SCECO</v>
      </c>
      <c r="J2" s="18" t="str">
        <f>IFERROR(VLOOKUP(D2,DB!A:G,7,0),"")</f>
        <v>Dead</v>
      </c>
      <c r="K2" s="42" t="s">
        <v>39198</v>
      </c>
      <c r="L2" s="23" t="str">
        <f>IFERROR(VLOOKUP(D2,DB!A:I,9,0),"")</f>
        <v>Latis</v>
      </c>
    </row>
    <row r="3" spans="1:13" ht="15" customHeight="1">
      <c r="A3" s="19"/>
      <c r="B3" s="58" t="str">
        <f>IFERROR(VLOOKUP(D3,DB!A:K,11,0),"")</f>
        <v/>
      </c>
      <c r="C3" s="18"/>
      <c r="D3" s="82"/>
      <c r="E3" s="18"/>
      <c r="F3" s="20"/>
      <c r="G3" s="21">
        <f t="shared" ca="1" si="0"/>
        <v>45990.317954976854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45990.317954976854</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45990.317954976854</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45990.317954976854</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45990.317954976854</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45990.317954976854</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45990.317954976854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45990.317954976854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45990.317954976854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45990.317954976854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45990.317954976854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45990.317954976854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45990.317954976854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45990.317954976854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45990.317954976854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45990.317954976854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45990.317954976854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45990.317954976854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45990.317954976854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45990.317954976854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45990.317954976854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45990.317954976854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45990.317954976854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45990.317954976854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45990.317954976854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45990.317954976854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45990.317954976854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45990.317954976854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45990.317954976854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45990.317954976854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45990.317954976854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45990.317954976854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45990.317954976854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45990.317954976854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45990.317954976854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45990.317954976854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45990.317954976854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45990.317954976854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45990.317954976854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45990.317954976854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45990.317954976854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45990.317954976854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45990.317954976854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45990.317954976854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45990.317954976854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45990.317954976854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45990.317954976854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45990.317954976854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45990.317954976854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45990.317954976854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45990.317954976854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45990.317954976854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45990.317954976854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45990.317954976854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45990.317954976854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45990.317954976854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45990.317954976854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45990.317954976854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45990.317954976854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45990.317954976854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45990.317954976854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45990.317954976854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45990.317954976854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45990.317954976854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45990.317954976854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45990.317954976854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45990.317954976854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45990.317954976854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45990.317954976854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45990.317954976854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45990.317954976854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45990.317954976854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45990.317954976854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45990.317954976854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45990.317954976854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45990.317954976854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45990.317954976854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45990.317954976854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45990.317954976854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45990.317954976854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45990.317954976854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45990.317954976854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45990.317954976854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45990.317954976854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45990.317954976854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45990.317954976854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45990.317954976854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45990.317954976854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45990.317954976854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45990.317954976854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45990.317954976854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45990.317954976854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45990.317954976854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45990.317954976854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45990.317954976854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45990.317954976854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45990.317954976854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45990.317954976854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45990.317954976854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45990.317954976854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45990.317954976854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45990.317954976854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45990.317954976854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45990.317954976854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45990.317954976854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45990.317954976854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45990.317954976854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45990.317954976854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45990.317954976854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45990.317954976854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45990.317954976854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45990.317954976854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45990.317954976854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45990.317954976854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45990.317954976854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45990.317954976854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45990.317954976854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45990.317954976854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45990.317954976854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45990.317954976854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45990.317954976854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45990.317954976854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45990.317954976854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45990.317954976854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45990.317954976854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45990.317954976854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45990.317954976854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45990.317954976854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45990.317954976854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45990.317954976854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45990.317954976854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45990.317954976854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45990.317954976854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45990.317954976854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45990.317954976854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45990.317954976854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45990.317954976854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45990.317954976854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45990.317954976854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45990.317954976854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45990.317954976854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45990.317954976854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45990.317954976854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45990.317954976854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45990.317954976854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45990.317954976854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45990.317954976854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45990.317954976854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45990.317954976854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45990.317954976854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45990.317954976854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45990.317954976854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45990.317954976854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45990.317954976854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45990.317954976854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45990.317954976854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45990.317954976854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45990.317954976854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45990.317954976854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45990.317954976854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45990.317954976854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45990.317954976854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45990.317954976854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45990.317954976854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45990.317954976854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45990.317954976854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45990.317954976854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45990.317954976854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45990.317954976854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45990.317954976854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45990.317954976854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45990.317954976854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45990.317954976854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45990.317954976854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45990.317954976854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45990.317954976854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45990.317954976854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45990.317954976854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45990.317954976854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45990.317954976854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45990.317954976854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45990.317954976854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45990.317954976854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45990.317954976854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45990.317954976854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45990.317954976854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45990.317954976854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45990.317954976854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45990.317954976854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45990.317954976854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45990.317954976854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45990.317954976854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45990.317954976854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45990.317954976854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45990.317954976854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45990.317954976854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45990.317954976854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45990.317954976854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45990.317954976854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45990.317954976854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45990.317954976854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45990.317954976854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45990.317954976854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45990.317954976854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45990.317954976854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45990.317954976854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45990.317954976854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45990.317954976854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45990.317954976854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45990.317954976854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45990.317954976854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45990.317954976854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45990.317954976854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45990.317954976854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45990.317954976854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45990.317954976854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45990.317954976854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45990.317954976854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45990.317954976854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45990.317954976854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45990.317954976854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45990.317954976854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45990.317954976854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45990.317954976854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45990.317954976854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45990.317954976854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45990.317954976854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45990.317954976854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45990.317954976854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45990.317954976854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45990.317954976854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45990.317954976854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45990.317954976854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45990.317954976854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45990.317954976854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45990.317954976854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45990.317954976854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45990.317954976854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45990.317954976854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45990.317954976854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45990.317954976854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45990.317954976854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45990.317954976854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45990.317954976854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45990.317954976854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45990.317954976854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45990.317954976854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45990.317954976854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45990.317954976854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45990.317954976854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45990.317954976854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45990.317954976854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45990.317954976854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45990.317954976854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45990.317954976854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45990.317954976854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45990.317954976854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45990.317954976854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45990.317954976854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45990.317954976854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45990.317954976854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45990.317954976854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45990.317954976854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45990.317954976854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45990.317954976854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45990.317954976854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45990.317954976854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45990.317954976854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45990.317954976854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45990.317954976854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45990.317954976854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45990.317954976854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45990.317954976854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45990.317954976854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45990.317954976854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45990.317954976854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45990.317954976854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45990.317954976854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45990.317954976854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45990.317954976854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45990.317954976854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45990.317954976854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45990.317954976854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45990.317954976854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45990.317954976854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45990.317954976854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45990.317954976854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45990.317954976854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45990.317954976854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45990.317954976854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45990.317954976854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45990.317954976854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45990.317954976854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45990.317954976854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45990.317954976854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45990.317954976854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45990.317954976854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45990.317954976854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45990.317954976854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45990.317954976854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45990.317954976854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45990.317954976854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45990.317954976854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45990.317954976854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45990.317954976854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45990.317954976854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45990.317954976854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45990.317954976854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45990.317954976854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45990.317954976854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45990.317954976854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45990.317954976854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45990.317954976854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45990.317954976854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45990.317954976854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45990.317954976854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45990.317954976854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45990.317954976854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45990.317954976854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45990.317954976854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45990.317954976854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45990.317954976854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45990.317954976854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45990.317954976854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45990.317954976854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45990.317954976854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45990.317954976854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45990.317954976854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45990.317954976854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45990.317954976854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45990.317954976854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45990.317954976854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45990.317954976854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45990.317954976854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45990.317954976854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45990.317954976854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45990.317954976854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45990.317954976854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45990.317954976854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45990.317954976854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45990.317954976854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45990.317954976854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45990.317954976854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45990.317954976854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45990.317954976854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45990.317954976854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45990.317954976854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45990.317954976854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45990.317954976854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45990.317954976854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45990.317954976854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45990.317954976854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45990.317954976854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45990.317954976854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45990.317954976854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45990.317954976854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45990.317954976854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45990.317954976854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45990.317954976854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45990.317954976854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45990.317954976854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45990.317954976854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45990.317954976854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45990.317954976854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45990.317954976854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45990.317954976854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45990.317954976854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45990.317954976854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45990.317954976854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45990.317954976854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45990.317954976854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45990.317954976854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45990.317954976854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45990.317954976854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45990.317954976854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45990.317954976854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45990.317954976854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45990.317954976854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45990.317954976854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45990.317954976854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45990.317954976854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45990.317954976854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45990.317954976854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45990.317954976854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45990.317954976854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45990.317954976854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45990.317954976854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45990.317954976854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45990.317954976854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45990.317954976854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45990.317954976854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45990.317954976854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45990.317954976854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45990.317954976854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45990.317954976854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45990.317954976854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45990.317954976854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45990.317954976854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45990.317954976854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45990.317954976854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45990.317954976854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45990.317954976854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45990.317954976854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45990.317954976854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45990.317954976854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45990.317954976854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45990.317954976854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45990.317954976854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45990.317954976854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45990.317954976854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45990.317954976854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45990.317954976854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45990.317954976854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45990.317954976854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45990.317954976854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45990.317954976854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45990.317954976854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45990.317954976854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45990.317954976854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45990.317954976854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45990.317954976854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45990.317954976854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45990.317954976854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45990.317954976854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45990.317954976854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45990.317954976854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45990.317954976854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45990.317954976854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45990.317954976854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45990.317954976854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45990.317954976854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45990.317954976854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45990.317954976854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45990.317954976854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45990.317954976854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45990.317954976854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45990.317954976854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45990.317954976854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45990.317954976854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45990.317954976854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45990.317954976854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45990.317954976854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45990.317954976854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45990.317954976854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45990.317954976854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45990.317954976854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45990.317954976854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45990.317954976854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45990.317954976854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45990.317954976854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45990.317954976854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45990.317954976854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45990.317954976854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45990.317954976854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45990.317954976854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45990.317954976854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45990.317954976854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45990.317954976854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45990.317954976854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45990.317954976854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45990.317954976854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45990.317954976854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45990.317954976854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45990.317954976854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45990.317954976854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45990.317954976854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45990.317954976854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45990.317954976854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45990.317954976854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45990.317954976854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45990.317954976854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45990.317954976854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45990.317954976854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45990.317954976854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45990.317954976854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45990.317954976854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45990.317954976854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45990.317954976854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45990.317954976854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45990.317954976854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45990.317954976854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45990.317954976854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45990.317954976854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45990.317954976854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45990.317954976854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45990.317954976854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45990.317954976854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45990.317954976854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45990.317954976854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45990.317954976854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45990.317954976854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45990.317954976854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45990.317954976854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45990.317954976854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45990.317954976854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45990.317954976854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45990.317954976854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45990.317954976854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45990.317954976854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45990.317954976854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45990.317954976854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45990.317954976854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45990.317954976854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45990.317954976854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45990.317954976854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45990.317954976854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45990.317954976854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45990.317954976854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45990.317954976854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45990.317954976854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45990.317954976854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45990.317954976854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45990.317954976854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45990.317954976854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45990.317954976854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45990.317954976854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45990.317954976854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45990.317954976854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45990.317954976854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45990.317954976854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45990.317954976854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45990.317954976854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45990.317954976854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45990.317954976854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45990.317954976854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45990.317954976854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45990.317954976854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45990.317954976854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45990.317954976854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45990.317954976854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45990.317954976854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45990.317954976854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45990.317954976854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45990.317954976854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45990.317954976854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45990.317954976854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45990.317954976854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45990.317954976854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45990.317954976854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45990.317954976854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45990.317954976854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45990.317954976854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45990.317954976854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45990.317954976854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45990.317954976854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45990.317954976854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45990.317954976854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45990.317954976854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45990.317954976854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45990.317954976854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45990.317954976854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45990.317954976854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45990.317954976854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45990.317954976854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45990.317954976854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45990.317954976854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45990.317954976854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45990.317954976854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45990.317954976854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45990.317954976854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45990.317954976854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45990.317954976854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45990.317954976854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45990.317954976854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45990.317954976854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45990.317954976854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45990.317954976854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45990.317954976854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45990.317954976854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45990.317954976854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45990.317954976854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45990.317954976854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45990.317954976854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45990.317954976854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45990.317954976854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45990.317954976854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45990.317954976854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45990.317954976854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45990.317954976854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45990.317954976854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45990.317954976854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45990.317954976854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45990.317954976854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45990.317954976854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45990.317954976854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45990.317954976854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45990.317954976854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45990.317954976854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45990.317954976854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45990.317954976854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45990.317954976854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45990.317954976854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45990.317954976854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45990.317954976854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45990.317954976854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45990.317954976854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45990.317954976854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45990.317954976854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45990.317954976854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45990.317954976854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45990.317954976854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45990.317954976854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45990.317954976854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45990.317954976854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45990.317954976854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45990.317954976854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45990.317954976854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45990.317954976854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45990.317954976854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45990.317954976854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45990.317954976854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45990.317954976854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45990.317954976854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45990.317954976854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45990.317954976854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45990.317954976854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45990.317954976854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45990.317954976854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45990.317954976854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45990.317954976854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45990.317954976854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45990.317954976854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45990.317954976854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45990.317954976854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45990.317954976854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45990.317954976854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45990.317954976854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45990.317954976854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45990.317954976854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45990.317954976854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45990.317954976854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45990.317954976854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45990.317954976854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45990.317954976854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45990.317954976854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45990.317954976854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45990.317954976854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45990.317954976854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45990.317954976854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45990.317954976854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45990.317954976854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45990.317954976854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45990.317954976854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45990.317954976854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45990.317954976854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45990.317954976854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45990.317954976854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45990.317954976854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45990.317954976854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45990.317954976854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45990.317954976854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45990.317954976854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45990.317954976854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45990.317954976854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45990.317954976854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45990.317954976854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45990.317954976854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45990.317954976854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45990.317954976854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45990.317954976854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45990.317954976854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45990.317954976854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45990.317954976854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45990.317954976854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45990.317954976854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45990.317954976854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45990.317954976854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45990.317954976854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45990.317954976854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45990.317954976854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45990.317954976854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45990.317954976854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45990.317954976854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45990.317954976854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45990.317954976854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45990.317954976854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45990.317954976854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45990.317954976854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45990.317954976854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45990.317954976854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45990.317954976854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45990.317954976854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45990.317954976854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45990.317954976854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45990.317954976854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45990.317954976854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45990.317954976854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45990.317954976854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45990.317954976854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45990.317954976854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45990.317954976854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45990.317954976854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45990.317954976854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45990.317954976854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45990.317954976854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45990.317954976854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45990.317954976854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45990.317954976854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45990.317954976854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45990.317954976854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45990.317954976854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45990.317954976854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45990.317954976854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45990.317954976854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45990.317954976854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45990.317954976854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45990.317954976854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45990.317954976854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45990.317954976854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45990.317954976854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45990.317954976854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45990.317954976854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45990.317954976854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45990.317954976854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45990.317954976854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45990.317954976854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45990.317954976854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45990.317954976854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45990.317954976854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45990.317954976854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45990.317954976854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45990.317954976854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45990.317954976854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45990.317954976854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45990.317954976854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45990.317954976854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45990.317954976854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45990.317954976854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45990.317954976854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45990.317954976854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45990.317954976854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45990.317954976854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45990.317954976854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45990.317954976854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45990.317954976854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45990.317954976854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45990.317954976854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45990.317954976854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45990.317954976854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45990.317954976854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45990.317954976854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45990.317954976854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45990.317954976854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45990.317954976854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45990.317954976854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45990.317954976854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45990.317954976854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45990.317954976854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45990.317954976854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45990.317954976854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45990.317954976854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45990.317954976854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45990.317954976854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45990.317954976854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45990.317954976854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45990.317954976854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45990.317954976854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45990.317954976854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45990.317954976854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45990.317954976854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45990.317954976854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45990.317954976854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45990.317954976854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45990.317954976854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45990.317954976854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45990.317954976854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45990.317954976854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45990.317954976854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45990.317954976854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45990.317954976854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45990.317954976854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45990.317954976854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45990.317954976854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45990.317954976854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45990.317954976854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45990.317954976854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45990.317954976854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45990.317954976854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45990.317954976854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45990.317954976854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45990.317954976854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45990.317954976854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45990.317954976854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45990.317954976854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45990.317954976854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45990.317954976854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45990.317954976854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45990.317954976854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45990.317954976854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45990.317954976854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45990.317954976854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45990.317954976854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45990.317954976854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45990.317954976854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45990.317954976854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45990.317954976854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45990.317954976854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45990.317954976854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45990.317954976854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45990.317954976854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45990.317954976854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45990.317954976854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45990.317954976854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45990.317954976854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45990.317954976854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45990.317954976854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45990.317954976854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45990.317954976854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45990.317954976854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45990.317954976854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45990.317954976854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45990.317954976854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45990.317954976854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45990.317954976854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45990.317954976854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45990.317954976854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45990.317954976854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45990.317954976854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45990.317954976854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45990.317954976854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45990.317954976854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45990.317954976854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45990.317954976854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45990.317954976854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45990.317954976854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45990.317954976854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45990.317954976854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45990.317954976854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45990.317954976854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45990.317954976854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45990.317954976854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45990.317954976854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45990.317954976854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45990.317954976854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45990.317954976854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45990.317954976854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45990.317954976854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45990.317954976854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45990.317954976854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45990.317954976854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45990.317954976854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45990.317954976854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45990.317954976854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45990.317954976854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45990.317954976854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45990.317954976854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45990.317954976854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45990.317954976854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45990.317954976854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45990.317954976854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45990.317954976854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45990.317954976854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45990.317954976854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45990.317954976854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45990.317954976854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45990.317954976854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45990.317954976854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45990.317954976854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45990.317954976854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45990.317954976854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45990.317954976854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45990.317954976854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45990.317954976854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45990.317954976854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45990.317954976854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45990.317954976854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45990.317954976854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45990.317954976854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45990.317954976854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45990.317954976854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45990.317954976854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45990.317954976854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45990.317954976854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45990.317954976854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45990.317954976854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45990.317954976854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45990.317954976854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45990.317954976854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45990.317954976854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45990.317954976854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45990.317954976854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45990.317954976854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45990.317954976854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45990.317954976854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45990.317954976854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45990.317954976854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45990.317954976854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45990.317954976854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45990.317954976854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45990.317954976854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45990.317954976854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45990.317954976854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45990.317954976854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45990.317954976854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45990.317954976854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45990.317954976854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45990.317954976854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45990.317954976854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45990.317954976854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45990.317954976854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45990.317954976854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45990.317954976854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45990.317954976854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45990.317954976854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45990.317954976854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45990.317954976854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45990.317954976854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45990.317954976854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45990.317954976854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45990.317954976854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45990.317954976854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45990.317954976854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45990.317954976854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45990.317954976854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45990.317954976854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45990.317954976854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45990.317954976854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45990.317954976854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45990.317954976854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45990.317954976854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45990.317954976854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45990.317954976854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45990.317954976854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45990.317954976854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45990.317954976854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45990.317954976854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45990.317954976854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45990.317954976854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45990.317954976854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45990.317954976854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45990.317954976854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45990.317954976854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45990.317954976854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45990.317954976854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45990.317954976854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45990.317954976854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45990.317954976854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45990.317954976854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45990.317954976854</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45990.317954976854</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45990.317954976854</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45990.317954976854</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45990.317954976854</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45990.317954976854</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45990.317954976854</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45990.317954976854</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45990.317954976854</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45990.317954976854</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45990.317954976854</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45990.317954976854</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6"/>
  <sheetViews>
    <sheetView workbookViewId="0">
      <selection activeCell="A13" sqref="A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39199</v>
      </c>
      <c r="B2" s="88" t="str">
        <f>IFERROR(VLOOKUP(D2,DB!A:K,11,0),"")</f>
        <v>R4</v>
      </c>
      <c r="C2" s="90">
        <v>1</v>
      </c>
      <c r="D2" s="88" t="s">
        <v>35166</v>
      </c>
      <c r="E2" s="91" t="s">
        <v>39106</v>
      </c>
      <c r="F2" s="92">
        <v>45703.480717592596</v>
      </c>
      <c r="G2" s="93">
        <f ca="1">IFERROR(NOW()-F2,"")</f>
        <v>286.83723738425761</v>
      </c>
      <c r="H2" s="92">
        <v>45703.474768518521</v>
      </c>
      <c r="I2" s="92" t="str">
        <f>IFERROR(VLOOKUP(D2,DB!A:F,6,0),"")</f>
        <v>SCECO</v>
      </c>
      <c r="J2" s="92" t="str">
        <f>IFERROR(VLOOKUP(D2,DB!A:G,7,0),"")</f>
        <v>Dead</v>
      </c>
      <c r="K2" s="94" t="s">
        <v>39200</v>
      </c>
      <c r="L2" s="88" t="str">
        <f>IFERROR(VLOOKUP(D2,DB!A:I,9,0),"")</f>
        <v>Latis</v>
      </c>
    </row>
    <row r="3" spans="1:16" ht="31.5" customHeight="1">
      <c r="A3" s="110" t="s">
        <v>39201</v>
      </c>
      <c r="B3" s="88" t="str">
        <f>IFERROR(VLOOKUP(D3,DB!A:K,11,0),"")</f>
        <v>R4</v>
      </c>
      <c r="C3" s="90">
        <v>1</v>
      </c>
      <c r="D3" s="88" t="s">
        <v>37915</v>
      </c>
      <c r="E3" s="91" t="s">
        <v>39106</v>
      </c>
      <c r="F3" s="92">
        <v>45990.191666666666</v>
      </c>
      <c r="G3" s="93">
        <f t="shared" ref="G3:G58" ca="1" si="0">IFERROR(NOW()-F3,"")</f>
        <v>0.1262883101881016</v>
      </c>
      <c r="H3" s="92">
        <v>45989.810358796298</v>
      </c>
      <c r="I3" s="110" t="str">
        <f>IFERROR(VLOOKUP(D3,DB!A:F,6,0),"")</f>
        <v>SCECO</v>
      </c>
      <c r="J3" s="110" t="str">
        <f>IFERROR(VLOOKUP(D3,DB!A:G,7,0),"")</f>
        <v>Dead</v>
      </c>
      <c r="K3" s="94" t="s">
        <v>39202</v>
      </c>
      <c r="L3" s="88" t="str">
        <f>IFERROR(VLOOKUP(D3,DB!A:I,9,0),"")</f>
        <v>Latis</v>
      </c>
    </row>
    <row r="4" spans="1:16" ht="15" customHeight="1">
      <c r="A4" s="110" t="s">
        <v>39203</v>
      </c>
      <c r="B4" s="110" t="str">
        <f>IFERROR(VLOOKUP(D4,DB!A:K,11,0),"")</f>
        <v>R4</v>
      </c>
      <c r="C4" s="90">
        <v>2</v>
      </c>
      <c r="D4" s="88" t="s">
        <v>29388</v>
      </c>
      <c r="E4" s="91" t="s">
        <v>39106</v>
      </c>
      <c r="F4" s="92">
        <v>45990.275694444441</v>
      </c>
      <c r="G4" s="93">
        <f t="shared" ca="1" si="0"/>
        <v>4.2260532412910834E-2</v>
      </c>
      <c r="H4" s="92">
        <v>45990.084930555553</v>
      </c>
      <c r="I4" s="110" t="str">
        <f>IFERROR(VLOOKUP(D4,DB!A:F,6,0),"")</f>
        <v>SCECO</v>
      </c>
      <c r="J4" s="110" t="str">
        <f>IFERROR(VLOOKUP(D4,DB!A:G,7,0),"")</f>
        <v>Dead</v>
      </c>
      <c r="K4" s="94" t="s">
        <v>39204</v>
      </c>
      <c r="L4" s="88" t="str">
        <f>IFERROR(VLOOKUP(D4,DB!A:I,9,0),"")</f>
        <v>Latis</v>
      </c>
    </row>
    <row r="5" spans="1:16" ht="15" customHeight="1">
      <c r="A5" s="110"/>
      <c r="B5" s="110" t="str">
        <f>IFERROR(VLOOKUP(D5,DB!A:K,11,0),"")</f>
        <v/>
      </c>
      <c r="C5" s="90"/>
      <c r="D5" s="88"/>
      <c r="E5" s="91"/>
      <c r="F5" s="92"/>
      <c r="G5" s="93">
        <f t="shared" ca="1" si="0"/>
        <v>45990.317954976854</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45990.317954976854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45990.317954976854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45990.317954976854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45990.317954976854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45990.317954976854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45990.317954976854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45990.317954976854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45990.317954976854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45990.317954976854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45990.317954976854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45990.317954976854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45990.317954976854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45990.317954976854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45990.317954976854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45990.317954976854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45990.317954976854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45990.317954976854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45990.317954976854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45990.317954976854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45990.317954976854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45990.317954976854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45990.317954976854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45990.317954976854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45990.317954976854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45990.317954976854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45990.317954976854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45990.317954976854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45990.317954976854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45990.317954976854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45990.317954976854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45990.317954976854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45990.317954976854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45990.317954976854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45990.317954976854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45990.317954976854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45990.317954976854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45990.317954976854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45990.317954976854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45990.317954976854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45990.317954976854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45990.317954976854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45990.317954976854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45990.317954976854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45990.317954976854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45990.317954976854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45990.317954976854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45990.317954976854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45990.317954976854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45990.317954976854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45990.317954976854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45990.317954976854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45990.317954976854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45990.317954976854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ref="G59:G122" ca="1" si="1">IFERROR(NOW()-F59,"")</f>
        <v>45990.317954976854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45990.317954976854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45990.317954976854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45990.317954976854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45990.317954976854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45990.317954976854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45990.317954976854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45990.317954976854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45990.317954976854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45990.317954976854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45990.317954976854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45990.317954976854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45990.317954976854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45990.317954976854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45990.317954976854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45990.317954976854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45990.317954976854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45990.317954976854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45990.317954976854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45990.317954976854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45990.317954976854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45990.317954976854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45990.317954976854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45990.317954976854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45990.317954976854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45990.317954976854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45990.317954976854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45990.317954976854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45990.317954976854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45990.317954976854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45990.317954976854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45990.317954976854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45990.317954976854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45990.317954976854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45990.317954976854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45990.317954976854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45990.317954976854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45990.317954976854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45990.317954976854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45990.317954976854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45990.317954976854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45990.317954976854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45990.317954976854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45990.317954976854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45990.317954976854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45990.317954976854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45990.317954976854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45990.317954976854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45990.317954976854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45990.317954976854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45990.317954976854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45990.317954976854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45990.317954976854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45990.317954976854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45990.317954976854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45990.317954976854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45990.317954976854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45990.317954976854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45990.317954976854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45990.317954976854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45990.317954976854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45990.317954976854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45990.317954976854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45990.317954976854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ref="G123:G186" ca="1" si="2">IFERROR(NOW()-F123,"")</f>
        <v>45990.317954976854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45990.317954976854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45990.317954976854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45990.317954976854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45990.317954976854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45990.317954976854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45990.317954976854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45990.317954976854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45990.317954976854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45990.317954976854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45990.317954976854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45990.317954976854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45990.317954976854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45990.317954976854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45990.317954976854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45990.317954976854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45990.317954976854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45990.317954976854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45990.317954976854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45990.317954976854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45990.317954976854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45990.317954976854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45990.317954976854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45990.317954976854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45990.317954976854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45990.317954976854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45990.317954976854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45990.317954976854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45990.317954976854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45990.317954976854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45990.317954976854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45990.317954976854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45990.317954976854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45990.317954976854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45990.317954976854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45990.317954976854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45990.317954976854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45990.317954976854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45990.317954976854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45990.317954976854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45990.317954976854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45990.317954976854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45990.317954976854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45990.317954976854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45990.317954976854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45990.317954976854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45990.317954976854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45990.317954976854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45990.317954976854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45990.317954976854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45990.317954976854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45990.317954976854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45990.317954976854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45990.317954976854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45990.317954976854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45990.317954976854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45990.317954976854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45990.317954976854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45990.317954976854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45990.317954976854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45990.317954976854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45990.317954976854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45990.317954976854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45990.317954976854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ref="G187:G250" ca="1" si="3">IFERROR(NOW()-F187,"")</f>
        <v>45990.317954976854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45990.317954976854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45990.317954976854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45990.317954976854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45990.317954976854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45990.317954976854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45990.317954976854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45990.317954976854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45990.317954976854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45990.317954976854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45990.317954976854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45990.317954976854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45990.317954976854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45990.317954976854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45990.317954976854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45990.317954976854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45990.317954976854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45990.317954976854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45990.317954976854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45990.317954976854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45990.317954976854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45990.317954976854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45990.317954976854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45990.317954976854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45990.317954976854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45990.317954976854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45990.317954976854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45990.317954976854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45990.317954976854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45990.317954976854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45990.317954976854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45990.317954976854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45990.317954976854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45990.317954976854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45990.317954976854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45990.317954976854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45990.317954976854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45990.317954976854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45990.317954976854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45990.317954976854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45990.317954976854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45990.317954976854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45990.317954976854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45990.317954976854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45990.317954976854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45990.317954976854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45990.317954976854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45990.317954976854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45990.317954976854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45990.317954976854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45990.317954976854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45990.317954976854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45990.317954976854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45990.317954976854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45990.317954976854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45990.317954976854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45990.317954976854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45990.317954976854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45990.317954976854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45990.317954976854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45990.317954976854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45990.317954976854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45990.317954976854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45990.317954976854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ref="G251:G296" ca="1" si="4">IFERROR(NOW()-F251,"")</f>
        <v>45990.317954976854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45990.317954976854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45990.317954976854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45990.317954976854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45990.317954976854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45990.317954976854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45990.317954976854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45990.317954976854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45990.317954976854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45990.317954976854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45990.317954976854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45990.317954976854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45990.317954976854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45990.317954976854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45990.317954976854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45990.317954976854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45990.317954976854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45990.317954976854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45990.317954976854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45990.317954976854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45990.317954976854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45990.317954976854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45990.317954976854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45990.317954976854</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45990.317954976854</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45990.317954976854</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45990.317954976854</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45990.317954976854</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45990.317954976854</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45990.317954976854</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45990.317954976854</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45990.317954976854</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45990.317954976854</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45990.317954976854</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45990.317954976854</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45990.317954976854</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45990.317954976854</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45990.317954976854</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45990.317954976854</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45990.317954976854</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45990.317954976854</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45990.317954976854</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45990.317954976854</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45990.317954976854</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45990.317954976854</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45990.317954976854</v>
      </c>
      <c r="H296" s="92"/>
      <c r="I296" s="110" t="str">
        <f>IFERROR(VLOOKUP(D296,DB!A:F,6,0),"")</f>
        <v/>
      </c>
      <c r="J296" s="110" t="str">
        <f>IFERROR(VLOOKUP(D296,DB!A:G,7,0),"")</f>
        <v/>
      </c>
      <c r="K296" s="94"/>
      <c r="L296" s="88" t="str">
        <f>IFERROR(VLOOKUP(D296,DB!A:I,9,0),"")</f>
        <v/>
      </c>
    </row>
  </sheetData>
  <dataValidations count="2">
    <dataValidation allowBlank="1" showInputMessage="1" showErrorMessage="1" sqref="E1" xr:uid="{A4F81451-56CC-4543-9497-104C4E44EE4B}"/>
    <dataValidation type="list" allowBlank="1" showInputMessage="1" showErrorMessage="1" sqref="E2:E29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workbookViewId="0">
      <selection activeCell="D14" sqref="D14"/>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39205</v>
      </c>
      <c r="B2" s="37" t="str">
        <f>IFERROR(VLOOKUP(D2,DB!A:K,11,0),"")</f>
        <v>R5</v>
      </c>
      <c r="C2" s="37">
        <v>3</v>
      </c>
      <c r="D2" s="103" t="s">
        <v>36085</v>
      </c>
      <c r="E2" s="37" t="s">
        <v>39106</v>
      </c>
      <c r="F2" s="38">
        <v>45891.832060185188</v>
      </c>
      <c r="G2" s="105">
        <f ca="1">IFERROR(NOW()-F2,"")</f>
        <v>98.485894791665487</v>
      </c>
      <c r="H2" s="38">
        <v>45891.790393518517</v>
      </c>
      <c r="I2" s="37" t="str">
        <f>IFERROR(VLOOKUP(D2,DB!A:F,6,0),"")</f>
        <v>Generator-SG</v>
      </c>
      <c r="J2" s="37" t="str">
        <f>IFERROR(VLOOKUP(D2,DB!A:G,7,0),"")</f>
        <v>Vandalized</v>
      </c>
      <c r="K2" s="37" t="s">
        <v>39206</v>
      </c>
      <c r="L2" s="37" t="str">
        <f>IFERROR(VLOOKUP(D2,DB!A:I,9,0),"")</f>
        <v>Latis</v>
      </c>
      <c r="M2" s="102"/>
    </row>
    <row r="3" spans="1:13" s="39" customFormat="1" ht="30.75">
      <c r="A3" s="37" t="s">
        <v>39207</v>
      </c>
      <c r="B3" s="37" t="str">
        <f>IFERROR(VLOOKUP(D3,DB!A:K,11,0),"")</f>
        <v>R5</v>
      </c>
      <c r="C3" s="37">
        <v>1</v>
      </c>
      <c r="D3" s="37" t="s">
        <v>33407</v>
      </c>
      <c r="E3" s="37" t="s">
        <v>39109</v>
      </c>
      <c r="F3" s="38">
        <v>45926.188877314817</v>
      </c>
      <c r="G3" s="105">
        <f t="shared" ref="G3" ca="1" si="0">IFERROR(NOW()-F3,"")</f>
        <v>64.129077662037162</v>
      </c>
      <c r="H3" s="38">
        <v>45926.158159722225</v>
      </c>
      <c r="I3" s="37" t="str">
        <f>IFERROR(VLOOKUP(D3,DB!A:F,6,0),"")</f>
        <v>SCECO</v>
      </c>
      <c r="J3" s="37" t="str">
        <f>IFERROR(VLOOKUP(D3,DB!A:G,7,0),"")</f>
        <v>Good</v>
      </c>
      <c r="K3" s="37" t="s">
        <v>39208</v>
      </c>
      <c r="L3" s="37" t="str">
        <f>IFERROR(VLOOKUP(D3,DB!A:I,9,0),"")</f>
        <v>Latis</v>
      </c>
      <c r="M3" s="102"/>
    </row>
    <row r="4" spans="1:13" s="39" customFormat="1" ht="39.75" customHeight="1">
      <c r="A4" s="106" t="s">
        <v>39209</v>
      </c>
      <c r="B4" s="106" t="str">
        <f>IFERROR(VLOOKUP(D4,DB!A:K,11,0),"")</f>
        <v>R5</v>
      </c>
      <c r="C4" s="106">
        <v>1</v>
      </c>
      <c r="D4" s="106" t="s">
        <v>34832</v>
      </c>
      <c r="E4" s="106" t="s">
        <v>39109</v>
      </c>
      <c r="F4" s="107">
        <v>45948.661111111112</v>
      </c>
      <c r="G4" s="108">
        <f t="shared" ref="G4" ca="1" si="1">IFERROR(NOW()-F4,"")</f>
        <v>41.656843865741394</v>
      </c>
      <c r="H4" s="107">
        <v>45948.661111111112</v>
      </c>
      <c r="I4" s="106" t="str">
        <f>IFERROR(VLOOKUP(D4,DB!A:F,6,0),"")</f>
        <v>SCECO</v>
      </c>
      <c r="J4" s="106" t="str">
        <f>IFERROR(VLOOKUP(D4,DB!A:G,7,0),"")</f>
        <v>Dead</v>
      </c>
      <c r="K4" s="106" t="s">
        <v>39210</v>
      </c>
      <c r="L4" s="106" t="str">
        <f>IFERROR(VLOOKUP(D4,DB!A:I,9,0),"")</f>
        <v>Latis</v>
      </c>
    </row>
    <row r="5" spans="1:13" s="39" customFormat="1" ht="30.75">
      <c r="A5" s="106" t="s">
        <v>39211</v>
      </c>
      <c r="B5" s="106" t="str">
        <f>IFERROR(VLOOKUP(D5,DB!A:K,11,0),"")</f>
        <v>R5</v>
      </c>
      <c r="C5" s="106">
        <v>1</v>
      </c>
      <c r="D5" s="106" t="s">
        <v>36592</v>
      </c>
      <c r="E5" s="106" t="s">
        <v>39106</v>
      </c>
      <c r="F5" s="107">
        <v>45981.373298611114</v>
      </c>
      <c r="G5" s="108">
        <f ca="1">IFERROR(NOW()-F5,"")</f>
        <v>8.9446563657402294</v>
      </c>
      <c r="H5" s="139">
        <v>45981.360798611109</v>
      </c>
      <c r="I5" s="106" t="str">
        <f>IFERROR(VLOOKUP(D5,DB!A:F,6,0),"")</f>
        <v>SCECO</v>
      </c>
      <c r="J5" s="106" t="str">
        <f>IFERROR(VLOOKUP(D5,DB!A:G,7,0),"")</f>
        <v>Dead</v>
      </c>
      <c r="K5" s="106" t="s">
        <v>39212</v>
      </c>
      <c r="L5" s="106" t="str">
        <f>IFERROR(VLOOKUP(D5,DB!A:I,9,0),"")</f>
        <v>Latis</v>
      </c>
    </row>
    <row r="6" spans="1:13" ht="30.75">
      <c r="A6" s="37" t="s">
        <v>39213</v>
      </c>
      <c r="B6" s="37" t="str">
        <f>IFERROR(VLOOKUP(D6,DB!A:K,11,0),"")</f>
        <v>R5</v>
      </c>
      <c r="C6" s="37">
        <v>1</v>
      </c>
      <c r="D6" s="106" t="s">
        <v>32138</v>
      </c>
      <c r="E6" s="37" t="s">
        <v>39106</v>
      </c>
      <c r="F6" s="38">
        <v>45989.951909722222</v>
      </c>
      <c r="G6" s="138">
        <f ca="1">IFERROR(NOW()-F6,"")</f>
        <v>0.3660452546318993</v>
      </c>
      <c r="H6" s="38">
        <v>45989.971354166664</v>
      </c>
      <c r="I6" s="37" t="str">
        <f>IFERROR(VLOOKUP(D6,DB!A:F,6,0),"")</f>
        <v>SCECO</v>
      </c>
      <c r="J6" s="37" t="str">
        <f>IFERROR(VLOOKUP(D6,DB!A:G,7,0),"")</f>
        <v>Dead</v>
      </c>
      <c r="K6" s="37" t="s">
        <v>39214</v>
      </c>
      <c r="L6" s="37" t="str">
        <f>IFERROR(VLOOKUP(D6,DB!A:I,9,0),"")</f>
        <v>Latis</v>
      </c>
    </row>
    <row r="7" spans="1:13">
      <c r="A7" s="37" t="s">
        <v>39215</v>
      </c>
      <c r="B7" s="37" t="str">
        <f>IFERROR(VLOOKUP(D7,DB!A:K,11,0),"")</f>
        <v>R5</v>
      </c>
      <c r="C7" s="37">
        <v>1</v>
      </c>
      <c r="D7" s="106" t="s">
        <v>32573</v>
      </c>
      <c r="E7" s="37" t="s">
        <v>39106</v>
      </c>
      <c r="F7" s="38">
        <v>45990.301817129628</v>
      </c>
      <c r="G7" s="138">
        <f ca="1">IFERROR(NOW()-F7,"")</f>
        <v>1.6137847225763835E-2</v>
      </c>
      <c r="H7" s="38">
        <v>45990.282372685186</v>
      </c>
      <c r="I7" s="37" t="str">
        <f>IFERROR(VLOOKUP(D7,DB!A:F,6,0),"")</f>
        <v>SCECO</v>
      </c>
      <c r="J7" s="37" t="str">
        <f>IFERROR(VLOOKUP(D7,DB!A:G,7,0),"")</f>
        <v>Dead</v>
      </c>
      <c r="K7" s="37" t="s">
        <v>39216</v>
      </c>
      <c r="L7" s="37" t="str">
        <f>IFERROR(VLOOKUP(D7,DB!A:I,9,0),"")</f>
        <v>Latis</v>
      </c>
    </row>
    <row r="8" spans="1:13">
      <c r="A8" s="37"/>
      <c r="B8" s="37" t="str">
        <f>IFERROR(VLOOKUP(D8,DB!A:K,11,0),"")</f>
        <v/>
      </c>
      <c r="C8" s="37"/>
      <c r="D8" s="106"/>
      <c r="E8" s="37"/>
      <c r="F8" s="38"/>
      <c r="G8" s="138">
        <f ca="1">IFERROR(NOW()-F8,"")</f>
        <v>45990.317954976854</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45990.317954976854</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45990.317954976854</v>
      </c>
      <c r="H10" s="38"/>
      <c r="I10" s="37" t="str">
        <f>IFERROR(VLOOKUP(D10,DB!A:F,6,0),"")</f>
        <v/>
      </c>
      <c r="J10" s="37" t="str">
        <f>IFERROR(VLOOKUP(D10,DB!A:G,7,0),"")</f>
        <v/>
      </c>
      <c r="K10" s="37"/>
      <c r="L10" s="37" t="str">
        <f>IFERROR(VLOOKUP(D10,DB!A:I,9,0),"")</f>
        <v/>
      </c>
    </row>
    <row r="11" spans="1:13" ht="15.75">
      <c r="A11" s="37"/>
      <c r="B11" s="37" t="str">
        <f>IFERROR(VLOOKUP(D11,DB!A:K,11,0),"")</f>
        <v/>
      </c>
      <c r="C11" s="37"/>
      <c r="D11" s="153"/>
      <c r="E11" s="37"/>
      <c r="F11" s="38"/>
      <c r="G11" s="138">
        <f ca="1">IFERROR(NOW()-F11,"")</f>
        <v>45990.317954976854</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8">
        <f ca="1">IFERROR(NOW()-F12,"")</f>
        <v>45990.317954976854</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45990.317954976854</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45990.317954976854</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45990.317954976854</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45990.317954976854</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45990.317954976854</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45990.317954976854</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45990.317954976854</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45990.317954976854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45990.317954976854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45990.317954976854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45990.317954976854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45990.317954976854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45990.317954976854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45990.317954976854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45990.317954976854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45990.317954976854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45990.317954976854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45990.317954976854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45990.317954976854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45990.317954976854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45990.317954976854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45990.317954976854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45990.317954976854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45990.317954976854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45990.317954976854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8">
        <f ca="1">IFERROR(NOW()-F38,"")</f>
        <v>45990.317954976854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8">
        <f ca="1">IFERROR(NOW()-F39,"")</f>
        <v>45990.317954976854</v>
      </c>
      <c r="H39" s="38"/>
      <c r="I39" s="37" t="str">
        <f>IFERROR(VLOOKUP(D39,DB!A:F,6,0),"")</f>
        <v/>
      </c>
      <c r="J39" s="37" t="str">
        <f>IFERROR(VLOOKUP(D39,DB!A:G,7,0),"")</f>
        <v/>
      </c>
      <c r="K39" s="37"/>
      <c r="L39" s="37" t="str">
        <f>IFERROR(VLOOKUP(D39,DB!A:I,9,0),"")</f>
        <v/>
      </c>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row r="47" spans="1:12">
      <c r="A47" s="103"/>
      <c r="B47" s="103"/>
      <c r="C47" s="103"/>
      <c r="D47" s="103"/>
      <c r="E47" s="103"/>
      <c r="F47" s="139"/>
      <c r="G47" s="105"/>
      <c r="H47" s="139"/>
      <c r="I47" s="103"/>
      <c r="J47" s="103"/>
      <c r="K47" s="103"/>
      <c r="L47" s="103"/>
    </row>
    <row r="48" spans="1:12">
      <c r="A48" s="103"/>
      <c r="B48" s="103"/>
      <c r="C48" s="103"/>
      <c r="D48" s="103"/>
      <c r="E48" s="103"/>
      <c r="F48" s="139"/>
      <c r="G48" s="105"/>
      <c r="H48" s="139"/>
      <c r="I48" s="103"/>
      <c r="J48" s="103"/>
      <c r="K48" s="103"/>
      <c r="L48" s="103"/>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45990.317954976854</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45990.317954976854</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45990.317954976854</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45990.317954976854</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45990.317954976854</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45990.317954976854</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45990.317954976854</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45990.317954976854</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45990.317954976854</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45990.317954976854</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45990.317954976854</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45990.317954976854</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45990.317954976854</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45990.317954976854</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45990.317954976854</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06"/>
      <c r="F17" s="121"/>
      <c r="G17" s="72">
        <f ca="1">IFERROR(NOW()-F17,"-")</f>
        <v>45990.317954976854</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06"/>
      <c r="F18" s="121"/>
      <c r="G18" s="72">
        <f ca="1">IFERROR(NOW()-F18,"-")</f>
        <v>45990.317954976854</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45990.317954976854</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45990.317954976854</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45990.317954976854</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45990.317954976854</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45990.317954976854</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45990.317954976854</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45990.317954976854</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45990.317954976854</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45990.317954976854</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45990.317954976854</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45990.317954976854</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45990.317954976854</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45990.317954976854</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45990.317954976854</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45990.317954976854</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45990.317954976854</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45990.317954976854</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45990.317954976854</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45990.317954976854</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45990.317954976854</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45990.317954976854</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45990.317954976854</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45990.317954976854</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45990.317954976854</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45990.317954976854</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45990.317954976854</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45990.317954976854</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45990.317954976854</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45990.317954976854</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45990.317954976854</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45990.317954976854</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45990.317954976854</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45990.317954976854</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45990.317954976854</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45990.317954976854</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45990.317954976854</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45990.317954976854</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45990.317954976854</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45990.317954976854</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45990.317954976854</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45990.317954976854</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45990.317954976854</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45990.317954976854</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45990.317954976854</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45990.317954976854</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45990.317954976854</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45990.317954976854</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45990.317954976854</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45990.317954976854</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45990.317954976854</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45990.317954976854</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45990.317954976854</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45990.317954976854</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45990.317954976854</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45990.317954976854</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45990.317954976854</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45990.317954976854</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45990.317954976854</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45990.317954976854</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45990.317954976854</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45990.317954976854</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45990.317954976854</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45990.317954976854</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45990.317954976854</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45990.317954976854</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45990.317954976854</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45990.317954976854</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45990.317954976854</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45990.317954976854</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45990.317954976854</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45990.317954976854</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45990.317954976854</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45990.317954976854</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45990.317954976854</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45990.317954976854</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45990.317954976854</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45990.317954976854</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45990.317954976854</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45990.317954976854</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45990.317954976854</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45990.317954976854</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45990.317954976854</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45990.317954976854</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45990.317954976854</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45990.317954976854</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45990.317954976854</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45990.317954976854</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45990.317954976854</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45990.317954976854</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45990.317954976854</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45990.317954976854</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45990.317954976854</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45990.317954976854</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45990.317954976854</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45990.317954976854</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45990.317954976854</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45990.317954976854</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45990.317954976854</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45990.317954976854</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45990.317954976854</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45990.317954976854</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45990.317954976854</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45990.317954976854</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45990.317954976854</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45990.317954976854</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45990.317954976854</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45990.317954976854</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45990.317954976854</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45990.317954976854</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45990.317954976854</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45990.317954976854</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45990.317954976854</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45990.317954976854</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45990.317954976854</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45990.317954976854</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45990.317954976854</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45990.317954976854</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45990.317954976854</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45990.317954976854</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45990.317954976854</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45990.317954976854</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45990.317954976854</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45990.317954976854</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45990.317954976854</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45990.317954976854</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45990.317954976854</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45990.317954976854</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45990.317954976854</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45990.317954976854</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45990.317954976854</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45990.317954976854</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45990.317954976854</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45990.317954976854</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45990.317954976854</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45990.317954976854</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45990.317954976854</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45990.317954976854</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45990.317954976854</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45990.317954976854</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45990.317954976854</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45990.317954976854</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45990.317954976854</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45990.317954976854</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45990.317954976854</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45990.317954976854</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45990.317954976854</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45990.317954976854</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45990.317954976854</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45990.317954976854</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45990.317954976854</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45990.317954976854</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45990.317954976854</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45990.317954976854</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45990.317954976854</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45990.317954976854</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45990.317954976854</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45990.317954976854</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45990.317954976854</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45990.317954976854</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45990.317954976854</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45990.317954976854</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45990.317954976854</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45990.317954976854</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45990.317954976854</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45990.317954976854</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45990.317954976854</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45990.317954976854</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45990.317954976854</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45990.317954976854</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45990.317954976854</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45990.317954976854</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45990.317954976854</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45990.317954976854</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45990.317954976854</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45990.317954976854</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45990.317954976854</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45990.317954976854</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45990.317954976854</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45990.317954976854</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45990.317954976854</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45990.317954976854</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45990.317954976854</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45990.317954976854</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45990.317954976854</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45990.317954976854</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45990.317954976854</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45990.317954976854</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45990.317954976854</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45990.317954976854</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45990.317954976854</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45990.317954976854</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45990.317954976854</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45990.317954976854</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45990.317954976854</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45990.317954976854</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45990.317954976854</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45990.317954976854</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45990.317954976854</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45990.317954976854</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45990.317954976854</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45990.317954976854</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45990.317954976854</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45990.317954976854</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45990.317954976854</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45990.317954976854</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45990.317954976854</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45990.317954976854</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45990.317954976854</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45990.317954976854</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45990.317954976854</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45990.317954976854</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45990.317954976854</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45990.317954976854</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45990.317954976854</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45990.317954976854</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45990.317954976854</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45990.317954976854</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45990.317954976854</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45990.317954976854</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45990.317954976854</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45990.317954976854</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45990.317954976854</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45990.317954976854</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45990.317954976854</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45990.317954976854</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45990.317954976854</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45990.317954976854</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45990.317954976854</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45990.317954976854</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45990.317954976854</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45990.317954976854</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45990.317954976854</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45990.317954976854</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45990.317954976854</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45990.317954976854</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45990.317954976854</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45990.317954976854</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45990.317954976854</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45990.317954976854</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45990.317954976854</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45990.317954976854</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45990.317954976854</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45990.317954976854</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45990.317954976854</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45990.317954976854</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45990.317954976854</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45990.317954976854</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45990.317954976854</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45990.317954976854</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45990.317954976854</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45990.317954976854</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45990.317954976854</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45990.317954976854</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45990.317954976854</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45990.317954976854</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45990.317954976854</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45990.317954976854</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45990.317954976854</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45990.317954976854</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45990.317954976854</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45990.317954976854</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45990.317954976854</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45990.317954976854</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45990.317954976854</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45990.317954976854</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45990.317954976854</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45990.317954976854</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45990.317954976854</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45990.317954976854</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45990.317954976854</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45990.317954976854</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45990.317954976854</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45990.317954976854</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45990.317954976854</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45990.317954976854</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45990.317954976854</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45990.317954976854</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45990.317954976854</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45990.317954976854</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45990.317954976854</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45990.317954976854</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45990.317954976854</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45990.317954976854</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45990.317954976854</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45990.317954976854</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45990.317954976854</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45990.317954976854</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45990.317954976854</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45990.317954976854</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45990.317954976854</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45990.317954976854</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45990.317954976854</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45990.317954976854</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45990.317954976854</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45990.317954976854</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45990.317954976854</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45990.317954976854</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45990.317954976854</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45990.317954976854</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45990.317954976854</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45990.317954976854</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45990.317954976854</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45990.317954976854</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45990.317954976854</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45990.317954976854</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45990.317954976854</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45990.317954976854</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45990.317954976854</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45990.317954976854</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45990.317954976854</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45990.317954976854</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45990.317954976854</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45990.317954976854</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45990.317954976854</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45990.317954976854</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45990.317954976854</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45990.317954976854</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45990.317954976854</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45990.317954976854</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45990.317954976854</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45990.317954976854</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45990.317954976854</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45990.317954976854</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45990.317954976854</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45990.317954976854</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45990.317954976854</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45990.317954976854</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45990.317954976854</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45990.317954976854</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45990.317954976854</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45990.317954976854</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45990.317954976854</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45990.317954976854</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45990.317954976854</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45990.317954976854</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45990.317954976854</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45990.317954976854</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45990.317954976854</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45990.317954976854</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45990.317954976854</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45990.317954976854</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45990.317954976854</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45990.317954976854</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45990.317954976854</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45990.317954976854</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45990.317954976854</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45990.317954976854</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45990.317954976854</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45990.317954976854</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45990.317954976854</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45990.317954976854</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45990.317954976854</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45990.317954976854</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45990.317954976854</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45990.317954976854</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45990.317954976854</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45990.317954976854</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45990.317954976854</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45990.317954976854</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45990.317954976854</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45990.317954976854</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45990.317954976854</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45990.317954976854</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45990.317954976854</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45990.317954976854</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45990.317954976854</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45990.317954976854</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45990.317954976854</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45990.317954976854</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45990.317954976854</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45990.317954976854</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45990.317954976854</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45990.317954976854</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45990.317954976854</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45990.317954976854</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45990.317954976854</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45990.317954976854</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45990.317954976854</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45990.317954976854</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45990.317954976854</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45990.317954976854</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45990.317954976854</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45990.317954976854</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45990.317954976854</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45990.317954976854</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45990.317954976854</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45990.317954976854</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45990.317954976854</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45990.317954976854</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45990.317954976854</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45990.317954976854</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45990.317954976854</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45990.317954976854</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45990.317954976854</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45990.317954976854</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45990.317954976854</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45990.317954976854</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45990.317954976854</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45990.317954976854</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45990.317954976854</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45990.317954976854</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45990.317954976854</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45990.317954976854</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45990.317954976854</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45990.317954976854</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45990.317954976854</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45990.317954976854</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45990.317954976854</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45990.317954976854</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45990.317954976854</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45990.317954976854</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45990.317954976854</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45990.317954976854</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45990.317954976854</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45990.317954976854</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45990.317954976854</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45990.317954976854</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45990.317954976854</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45990.317954976854</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45990.317954976854</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45990.317954976854</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45990.317954976854</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45990.317954976854</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45990.317954976854</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45990.317954976854</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45990.317954976854</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45990.317954976854</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45990.317954976854</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45990.317954976854</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45990.317954976854</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45990.317954976854</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45990.317954976854</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45990.317954976854</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45990.317954976854</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45990.317954976854</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45990.317954976854</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45990.317954976854</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45990.317954976854</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45990.317954976854</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45990.317954976854</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45990.317954976854</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45990.317954976854</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45990.317954976854</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45990.317954976854</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45990.317954976854</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45990.317954976854</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45990.317954976854</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45990.317954976854</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45990.317954976854</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45990.317954976854</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45990.317954976854</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45990.317954976854</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45990.317954976854</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45990.317954976854</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45990.317954976854</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45990.317954976854</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45990.317954976854</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45990.317954976854</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45990.317954976854</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45990.317954976854</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45990.317954976854</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45990.317954976854</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45990.317954976854</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45990.317954976854</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45990.317954976854</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45990.317954976854</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45990.317954976854</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45990.317954976854</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45990.317954976854</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45990.317954976854</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45990.317954976854</v>
      </c>
      <c r="H489" s="121"/>
      <c r="I489" s="119" t="str">
        <f>IFERROR(VLOOKUP(D489,DB!A:F,6,0),"")</f>
        <v/>
      </c>
      <c r="J489" s="119" t="str">
        <f>IFERROR(VLOOKUP(D489,DB!A:G,7,0),"")</f>
        <v/>
      </c>
      <c r="K489" s="122"/>
      <c r="L489" s="140" t="str">
        <f>IFERROR(VLOOKUP(D489,DB!A:I,9,0),"")</f>
        <v/>
      </c>
    </row>
    <row r="490" spans="1:12" ht="31.5" customHeight="1">
      <c r="A490" s="118"/>
      <c r="B490" s="119" t="str">
        <f>IFERROR(VLOOKUP(D490,DB!A:K,11,0),"")</f>
        <v/>
      </c>
      <c r="C490" s="120"/>
      <c r="D490" s="119"/>
      <c r="E490" s="145"/>
      <c r="F490" s="121"/>
      <c r="G490" s="72">
        <f ca="1">IFERROR(NOW()-F490,"-")</f>
        <v>45990.317954976854</v>
      </c>
      <c r="H490" s="121"/>
      <c r="I490" s="119" t="str">
        <f>IFERROR(VLOOKUP(D490,DB!A:F,6,0),"")</f>
        <v/>
      </c>
      <c r="J490" s="119" t="str">
        <f>IFERROR(VLOOKUP(D490,DB!A:G,7,0),"")</f>
        <v/>
      </c>
      <c r="K490" s="122"/>
      <c r="L490" s="140" t="str">
        <f>IFERROR(VLOOKUP(D490,DB!A:I,9,0),"")</f>
        <v/>
      </c>
    </row>
    <row r="491" spans="1:12" ht="31.5" customHeight="1">
      <c r="A491" s="118"/>
      <c r="B491" s="119" t="str">
        <f>IFERROR(VLOOKUP(D491,DB!A:K,11,0),"")</f>
        <v/>
      </c>
      <c r="C491" s="120"/>
      <c r="D491" s="119"/>
      <c r="E491" s="145"/>
      <c r="F491" s="121"/>
      <c r="G491" s="72">
        <f ca="1">IFERROR(NOW()-F491,"-")</f>
        <v>45990.317954976854</v>
      </c>
      <c r="H491" s="121"/>
      <c r="I491" s="119" t="str">
        <f>IFERROR(VLOOKUP(D491,DB!A:F,6,0),"")</f>
        <v/>
      </c>
      <c r="J491" s="119" t="str">
        <f>IFERROR(VLOOKUP(D491,DB!A:G,7,0),"")</f>
        <v/>
      </c>
      <c r="K491" s="122"/>
      <c r="L491" s="140" t="str">
        <f>IFERROR(VLOOKUP(D491,DB!A:I,9,0),"")</f>
        <v/>
      </c>
    </row>
    <row r="492" spans="1:12" ht="31.5" customHeight="1">
      <c r="A492" s="146"/>
      <c r="B492" s="147" t="str">
        <f>IFERROR(VLOOKUP(D492,DB!A:K,11,0),"")</f>
        <v/>
      </c>
      <c r="C492" s="148"/>
      <c r="D492" s="147"/>
      <c r="E492" s="145"/>
      <c r="F492" s="149"/>
      <c r="G492" s="150">
        <f ca="1">IFERROR(NOW()-F492,"-")</f>
        <v>45990.317954976854</v>
      </c>
      <c r="H492" s="149"/>
      <c r="I492" s="147" t="str">
        <f>IFERROR(VLOOKUP(D492,DB!A:F,6,0),"")</f>
        <v/>
      </c>
      <c r="J492" s="147" t="str">
        <f>IFERROR(VLOOKUP(D492,DB!A:G,7,0),"")</f>
        <v/>
      </c>
      <c r="K492" s="151"/>
      <c r="L492" s="152" t="str">
        <f>IFERROR(VLOOKUP(D492,DB!A:I,9,0),"")</f>
        <v/>
      </c>
    </row>
  </sheetData>
  <dataValidations count="2">
    <dataValidation allowBlank="1" showInputMessage="1" showErrorMessage="1" sqref="E1" xr:uid="{9E1BC488-8814-4F8A-8DBE-742B3278AB71}"/>
    <dataValidation type="list" allowBlank="1" showInputMessage="1" showErrorMessage="1" sqref="E2:E4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2025-11-29T04:39:08Z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