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964" documentId="120_S{2AC9BD13-BADA-5192-A53E-5A8FF88502F6}" xr6:coauthVersionLast="47" xr6:coauthVersionMax="47" xr10:uidLastSave="{30E7C055-AAC4-4571-86D4-3B4E07DE7EE8}"/>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5" i="3"/>
  <c r="G3" i="4"/>
  <c r="G4" i="4"/>
  <c r="G5" i="4"/>
  <c r="G6" i="4"/>
  <c r="G7" i="4"/>
  <c r="G8" i="4"/>
  <c r="G9" i="4"/>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D6" i="3"/>
  <c r="D2" i="3"/>
  <c r="D4"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6" i="5"/>
  <c r="B3" i="4"/>
  <c r="I3" i="4"/>
  <c r="J3" i="4"/>
  <c r="L3" i="4"/>
  <c r="B4" i="4"/>
  <c r="I4" i="4"/>
  <c r="J4" i="4"/>
  <c r="L4" i="4"/>
  <c r="B5" i="4"/>
  <c r="I5" i="4"/>
  <c r="J5" i="4"/>
  <c r="L5" i="4"/>
  <c r="B6" i="4"/>
  <c r="I6" i="4"/>
  <c r="J6" i="4"/>
  <c r="L6" i="4"/>
  <c r="B7" i="4"/>
  <c r="I7" i="4"/>
  <c r="J7" i="4"/>
  <c r="L7" i="4"/>
  <c r="B8" i="4"/>
  <c r="I8" i="4"/>
  <c r="J8" i="4"/>
  <c r="L8" i="4"/>
  <c r="B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<sst xmlns="http://schemas.openxmlformats.org/spreadsheetml/2006/main" count="180286" uniqueCount="39128">
  <si>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</si>
  <si>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</si>
  <si>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</si>
  <si>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</si>
  <si>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</si>
  <si>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</si>
  <si>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</si>
  <si>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</si>
  <si>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</si>
  <si>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</si>
  <si>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</si>
  <si>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</si>
  <si>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</si>
  <si>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</si>
  <si>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</si>
  <si>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</si>
  <si>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</si>
  <si>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</si>
  <si>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</si>
  <si>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</si>
  <si>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</si>
  <si>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</si>
  <si>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</si>
  <si>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</si>
  <si>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</si>
  <si>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</si>
  <si>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</si>
  <si>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</si>
  <si>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</si>
  <si>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</si>
  <si>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</si>
  <si>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</si>
  <si>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</si>
  <si>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</si>
  <si>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</si>
  <si>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</si>
  <si>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</si>
  <si>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</si>
  <si>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</si>
  <si>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</si>
  <si>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</si>
  <si>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</si>
  <si>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</si>
  <si>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</si>
  <si>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</si>
  <si>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</si>
  <si>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</si>
  <si>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</si>
  <si>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</si>
  <si>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</si>
  <si>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</si>
  <si>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</si>
  <si>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</si>
  <si>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</si>
  <si>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</si>
  <si>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</si>
  <si>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</si>
  <si>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</si>
  <si>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</si>
  <si>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</si>
  <si>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</si>
  <si>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</si>
  <si>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</si>
  <si>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</si>
  <si>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</si>
  <si>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</si>
  <si>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</si>
  <si>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</si>
  <si>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</si>
  <si>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</si>
  <si>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</si>
  <si>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</si>
  <si>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</si>
  <si>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</si>
  <si>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</si>
  <si>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</si>
  <si>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</si>
  <si>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</si>
  <si>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</si>
  <si>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</si>
  <si>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</si>
  <si>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</si>
  <si>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</si>
  <si>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</si>
  <si>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</si>
  <si>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</si>
  <si>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</si>
  <si>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</si>
  <si>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</si>
  <si>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</si>
  <si>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</si>
  <si>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</si>
  <si>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</si>
  <si>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</si>
  <si>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</si>
  <si>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</si>
  <si>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</si>
  <si>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</si>
  <si>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</si>
  <si>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</si>
  <si>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</si>
  <si>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</si>
  <si>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</si>
  <si>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</si>
  <si>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</si>
  <si>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</si>
  <si>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</si>
  <si>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</si>
  <si>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</si>
  <si>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</si>
  <si>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</si>
  <si>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</si>
  <si>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</si>
  <si>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</si>
  <si>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</si>
  <si>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</si>
  <si>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</si>
  <si>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</si>
  <si>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</si>
  <si>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</si>
  <si>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</si>
  <si>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</si>
  <si>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</si>
  <si>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</si>
  <si>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</si>
  <si>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</si>
  <si>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</si>
  <si>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</si>
  <si>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</si>
  <si>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</si>
  <si>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</si>
  <si>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</si>
  <si>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</si>
  <si>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</si>
  <si>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</si>
  <si>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</si>
  <si>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</si>
  <si>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</si>
  <si>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</si>
  <si>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</si>
  <si>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</si>
  <si>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</si>
  <si>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</si>
  <si>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</si>
  <si>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</si>
  <si>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</si>
  <si>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</si>
  <si>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</si>
  <si>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</si>
  <si>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</si>
  <si>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</si>
  <si>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</si>
  <si>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</si>
  <si>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</si>
  <si>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</si>
  <si>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</si>
  <si>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</si>
  <si>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</si>
  <si>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</si>
  <si>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</si>
  <si>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</si>
  <si>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</si>
  <si>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</si>
  <si>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</si>
  <si>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</si>
  <si>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</si>
  <si>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</si>
  <si>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</si>
  <si>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</si>
  <si>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</si>
  <si>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</si>
  <si>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</si>
  <si>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</si>
  <si>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</si>
  <si>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</si>
  <si>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</si>
  <si>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</si>
  <si>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</si>
  <si>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</si>
  <si>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</si>
  <si>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</si>
  <si>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</si>
  <si>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</si>
  <si>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</si>
  <si>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</si>
  <si>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</si>
  <si>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</si>
  <si>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</si>
  <si>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</si>
  <si>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</si>
  <si>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</si>
  <si>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</si>
  <si>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</si>
  <si>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</si>
  <si>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</si>
  <si>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</si>
  <si>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</si>
  <si>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</si>
  <si>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</si>
  <si>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</si>
  <si>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</si>
  <si>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</si>
  <si>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</si>
  <si>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</si>
  <si>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</si>
  <si>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</si>
  <si>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</si>
  <si>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</si>
  <si>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</si>
  <si>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</si>
  <si>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</si>
  <si>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</si>
  <si>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</si>
  <si>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</si>
  <si>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</si>
  <si>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</si>
  <si>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</si>
  <si>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</si>
  <si>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</si>
  <si>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</si>
  <si>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</si>
  <si>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</si>
  <si>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</si>
  <si>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</si>
  <si>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</si>
  <si>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</si>
  <si>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</si>
  <si>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</si>
  <si>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</si>
  <si>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</si>
  <si>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</si>
  <si>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</si>
  <si>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</si>
  <si>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</si>
  <si>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</si>
  <si>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</si>
  <si>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</si>
  <si>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</si>
  <si>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</si>
  <si>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</si>
  <si>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</si>
  <si>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</si>
  <si>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</si>
  <si>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</si>
  <si>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</si>
  <si>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</si>
  <si>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</si>
  <si>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</si>
  <si>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</si>
  <si>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</si>
  <si>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</si>
  <si>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</si>
  <si>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</si>
  <si>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</si>
  <si>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</si>
  <si>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</si>
  <si>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</si>
  <si>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</si>
  <si>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</si>
  <si>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</si>
  <si>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</si>
  <si>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</si>
  <si>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</si>
  <si>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</si>
  <si>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</si>
  <si>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</si>
  <si>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</si>
  <si>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</si>
  <si>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</si>
  <si>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</si>
  <si>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</si>
  <si>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</si>
  <si>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</si>
  <si>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</si>
  <si>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</si>
  <si>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</si>
  <si>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</si>
  <si>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</si>
  <si>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</si>
  <si>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</si>
  <si>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</si>
  <si>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</si>
  <si>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</si>
  <si>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</si>
  <si>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</si>
  <si>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</si>
  <si>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</si>
  <si>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</si>
  <si>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</si>
  <si>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</si>
  <si>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</si>
  <si>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</si>
  <si>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</si>
  <si>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</si>
  <si>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</si>
  <si>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</si>
  <si>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</si>
  <si>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</si>
  <si>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</si>
  <si>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</si>
  <si>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</si>
  <si>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</si>
  <si>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</si>
  <si>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</si>
  <si>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</si>
  <si>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</si>
  <si>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</si>
  <si>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</si>
  <si>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</si>
  <si>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</si>
  <si>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</si>
  <si>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</si>
  <si>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</si>
  <si>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</si>
  <si>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</si>
  <si>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</si>
  <si>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</si>
  <si>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</si>
  <si>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</si>
  <si>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</si>
  <si>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</si>
  <si>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</si>
  <si>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</si>
  <si>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</si>
  <si>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</si>
  <si>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</si>
  <si>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</si>
  <si>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</si>
  <si>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</si>
  <si>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</si>
  <si>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</si>
  <si>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</si>
  <si>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</si>
  <si>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</si>
  <si>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</si>
  <si>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</si>
  <si>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</si>
  <si>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</si>
  <si>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</si>
  <si>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</si>
  <si>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</si>
  <si>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</si>
  <si>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</si>
  <si>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</si>
  <si>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</si>
  <si>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</si>
  <si>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</si>
  <si>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</si>
  <si>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</si>
  <si>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</si>
  <si>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</si>
  <si>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</si>
  <si>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</si>
  <si>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</si>
  <si>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</si>
  <si>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</si>
  <si>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</si>
  <si>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</si>
  <si>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</si>
  <si>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</si>
  <si>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</si>
  <si>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</si>
  <si>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</si>
  <si>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</si>
  <si>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</si>
  <si>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</si>
  <si>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</si>
  <si>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</si>
  <si>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</si>
  <si>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</si>
  <si>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</si>
  <si>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</si>
  <si>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</si>
  <si>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</si>
  <si>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</si>
  <si>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</si>
  <si>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</si>
  <si>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</si>
  <si>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</si>
  <si>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</si>
  <si>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</si>
  <si>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</si>
  <si>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</si>
  <si>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</si>
  <si>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</si>
  <si>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</si>
  <si>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</si>
  <si>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</si>
  <si>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</si>
  <si>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</si>
  <si>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</si>
  <si>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</si>
  <si>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</si>
  <si>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</si>
  <si>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</si>
  <si>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</si>
  <si>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</si>
  <si>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</si>
  <si>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</si>
  <si>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</si>
  <si>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</si>
  <si>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</si>
  <si>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</si>
  <si>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</si>
  <si>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</si>
  <si>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</si>
  <si>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</si>
  <si>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</si>
  <si>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</si>
  <si>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</si>
  <si>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</si>
  <si>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</si>
  <si>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</si>
  <si>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</si>
  <si>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</si>
  <si>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</si>
  <si>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</si>
  <si>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</si>
  <si>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</si>
  <si>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</si>
  <si>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</si>
  <si>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</si>
  <si>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</si>
  <si>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</si>
  <si>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</si>
  <si>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</si>
  <si>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</si>
  <si>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</si>
  <si>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</si>
  <si>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</si>
  <si>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</si>
  <si>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</si>
  <si>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</si>
  <si>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</si>
  <si>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</si>
  <si>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</si>
  <si>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</si>
  <si>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</si>
  <si>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</si>
  <si>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</si>
  <si>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</si>
  <si>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</si>
  <si>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</si>
  <si>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</si>
  <si>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</si>
  <si>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</si>
  <si>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</si>
  <si>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</si>
  <si>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</si>
  <si>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</si>
  <si>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</si>
  <si>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</si>
  <si>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</si>
  <si>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</si>
  <si>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</si>
  <si>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</si>
  <si>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</si>
  <si>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</si>
  <si>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</si>
  <si>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</si>
  <si>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</si>
  <si>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</si>
  <si>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</si>
  <si>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</si>
  <si>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</si>
  <si>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</si>
  <si>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</si>
  <si>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</si>
  <si>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</si>
  <si>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</si>
  <si>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</si>
  <si>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</si>
  <si>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</si>
  <si>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</si>
  <si>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</si>
  <si>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</si>
  <si>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</si>
  <si>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</si>
  <si>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</si>
  <si>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</si>
  <si>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</si>
  <si>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</si>
  <si>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</si>
  <si>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</si>
  <si>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</si>
  <si>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</si>
  <si>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</si>
  <si>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</si>
  <si>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</si>
  <si>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</si>
  <si>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</si>
  <si>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</si>
  <si>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</si>
  <si>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</si>
  <si>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</si>
  <si>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</si>
  <si>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</si>
  <si>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</si>
  <si>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</si>
  <si>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</si>
  <si>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</si>
  <si>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</si>
  <si>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</si>
  <si>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</si>
  <si>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</si>
  <si>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</si>
  <si>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</si>
  <si>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</si>
  <si>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</si>
  <si>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</si>
  <si>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</si>
  <si>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</si>
  <si>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</si>
  <si>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</si>
  <si>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</si>
  <si>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</si>
  <si>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</si>
  <si>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</si>
  <si>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</si>
  <si>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</si>
  <si>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</si>
  <si>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</si>
  <si>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</si>
  <si>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</si>
  <si>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</si>
  <si>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</si>
  <si>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</si>
  <si>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</si>
  <si>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</si>
  <si>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</si>
  <si>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</si>
  <si>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</si>
  <si>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</si>
  <si>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</si>
  <si>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</si>
  <si>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</si>
  <si>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</si>
  <si>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</si>
  <si>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</si>
  <si>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</si>
  <si>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</si>
  <si>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</si>
  <si>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</si>
  <si>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</si>
  <si>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</si>
  <si>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</si>
  <si>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</si>
  <si>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</si>
  <si>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</si>
  <si>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</si>
  <si>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</si>
  <si>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</si>
  <si>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</si>
  <si>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</si>
  <si>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</si>
  <si>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</si>
  <si>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</si>
  <si>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</si>
  <si>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</si>
  <si>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</si>
  <si>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</si>
  <si>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</si>
  <si>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</si>
  <si>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</si>
  <si>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</si>
  <si>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</si>
  <si>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</si>
  <si>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</si>
  <si>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</si>
  <si>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</si>
  <si>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</si>
  <si>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</si>
  <si>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</si>
  <si>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</si>
  <si>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</si>
  <si>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</si>
  <si>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</si>
  <si>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</si>
  <si>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</si>
  <si>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</si>
  <si>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</si>
  <si>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</si>
  <si>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</si>
  <si>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</si>
  <si>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</si>
  <si>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</si>
  <si>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</si>
  <si>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</si>
  <si>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</si>
  <si>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</si>
  <si>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</si>
  <si>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</si>
  <si>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</si>
  <si>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</si>
  <si>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</si>
  <si>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</si>
  <si>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</si>
  <si>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</si>
  <si>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</si>
  <si>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</si>
  <si>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</si>
  <si>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</si>
  <si>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</si>
  <si>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</si>
  <si>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</si>
  <si>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</si>
  <si>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</si>
  <si>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</si>
  <si>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</si>
  <si>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</si>
  <si>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</si>
  <si>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</si>
  <si>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</si>
  <si>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</si>
  <si>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</si>
  <si>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</si>
  <si>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</si>
  <si>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</si>
  <si>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</si>
  <si>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</si>
  <si>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</si>
  <si>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</si>
  <si>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</si>
  <si>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</si>
  <si>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</si>
  <si>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</si>
  <si>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</si>
  <si>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</si>
  <si>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</si>
  <si>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</si>
  <si>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</si>
  <si>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</si>
  <si>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</si>
  <si>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</si>
  <si>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</si>
  <si>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</si>
  <si>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</si>
  <si>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</si>
  <si>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</si>
  <si>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</si>
  <si>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</si>
  <si>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</si>
  <si>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</si>
  <si>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</si>
  <si>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</si>
  <si>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</si>
  <si>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</si>
  <si>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</si>
  <si>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</si>
  <si>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</si>
  <si>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</si>
  <si>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</si>
  <si>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</si>
  <si>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</si>
  <si>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</si>
  <si>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</si>
  <si>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</si>
  <si>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</si>
  <si>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</si>
  <si>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</si>
  <si>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</si>
  <si>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</si>
  <si>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</si>
  <si>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</si>
  <si>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</si>
  <si>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</si>
  <si>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</si>
  <si>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</si>
  <si>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</si>
  <si>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</si>
  <si>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</si>
  <si>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</si>
  <si>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</si>
  <si>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</si>
  <si>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</si>
  <si>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</si>
  <si>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</si>
  <si>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</si>
  <si>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</si>
  <si>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</si>
  <si>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</si>
  <si>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</si>
  <si>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</si>
  <si>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</si>
  <si>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</si>
  <si>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</si>
  <si>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</si>
  <si>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</si>
  <si>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</si>
  <si>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</si>
  <si>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</si>
  <si>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</si>
  <si>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</si>
  <si>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</si>
  <si>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</si>
  <si>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</si>
  <si>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</si>
  <si>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</si>
  <si>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</si>
  <si>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</si>
  <si>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</si>
  <si>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</si>
  <si>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</si>
  <si>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</si>
  <si>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</si>
  <si>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</si>
  <si>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</si>
  <si>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</si>
  <si>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</si>
  <si>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</si>
  <si>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</si>
  <si>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</si>
  <si>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</si>
  <si>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</si>
  <si>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</si>
  <si>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</si>
  <si>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</si>
  <si>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</si>
  <si>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</si>
  <si>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</si>
  <si>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</si>
  <si>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</si>
  <si>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</si>
  <si>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</si>
  <si>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</si>
  <si>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</si>
  <si>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</si>
  <si>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</si>
  <si>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</si>
  <si>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</si>
  <si>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</si>
  <si>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</si>
  <si>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</si>
  <si>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</si>
  <si>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</si>
  <si>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</si>
  <si>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</si>
  <si>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</si>
  <si>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</si>
  <si>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</si>
  <si>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</si>
  <si>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</si>
  <si>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</si>
  <si>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</si>
  <si>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</si>
  <si>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</si>
  <si>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</si>
  <si>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</si>
  <si>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</si>
  <si>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</si>
  <si>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</si>
  <si>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</si>
  <si>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</si>
  <si>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</si>
  <si>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</si>
  <si>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</si>
  <si>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</si>
  <si>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</si>
  <si>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</si>
  <si>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</si>
  <si>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</si>
  <si>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</si>
  <si>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</si>
  <si>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</si>
  <si>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</si>
  <si>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</si>
  <si>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</si>
  <si>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</si>
  <si>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</si>
  <si>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</si>
  <si>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</si>
  <si>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</si>
  <si>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</si>
  <si>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</si>
  <si>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</si>
  <si>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</si>
  <si>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</si>
  <si>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</si>
  <si>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</si>
  <si>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</si>
  <si>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</si>
  <si>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</si>
  <si>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</si>
  <si>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</si>
  <si>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</si>
  <si>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</si>
  <si>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</si>
  <si>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</si>
  <si>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</si>
  <si>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</si>
  <si>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</si>
  <si>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</si>
  <si>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</si>
  <si>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</si>
  <si>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</si>
  <si>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</si>
  <si>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</si>
  <si>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</si>
  <si>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</si>
  <si>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</si>
  <si>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</si>
  <si>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</si>
  <si>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</si>
  <si>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</si>
  <si>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</si>
  <si>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</si>
  <si>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</si>
  <si>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</si>
  <si>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</si>
  <si>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</si>
  <si>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</si>
  <si>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</si>
  <si>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</si>
  <si>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</si>
  <si>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</si>
  <si>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</si>
  <si>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</si>
  <si>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</si>
  <si>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</si>
  <si>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</si>
  <si>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</si>
  <si>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</si>
  <si>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</si>
  <si>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</si>
  <si>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</si>
  <si>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</si>
  <si>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</si>
  <si>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</si>
  <si>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</si>
  <si>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</si>
  <si>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</si>
  <si>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</si>
  <si>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</si>
  <si>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</si>
  <si>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</si>
  <si>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</si>
  <si>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</si>
  <si>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</si>
  <si>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</si>
  <si>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</si>
  <si>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</si>
  <si>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</si>
  <si>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</si>
  <si>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</si>
  <si>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</si>
  <si>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</si>
  <si>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</si>
  <si>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</si>
  <si>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</si>
  <si>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</si>
  <si>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</si>
  <si>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</si>
  <si>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</si>
  <si>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</si>
  <si>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</si>
  <si>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</si>
  <si>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</si>
  <si>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</si>
  <si>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</si>
  <si>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</si>
  <si>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</si>
  <si>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</si>
  <si>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</si>
  <si>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</si>
  <si>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</si>
  <si>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</si>
  <si>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</si>
  <si>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</si>
  <si>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</si>
  <si>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</si>
  <si>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</si>
  <si>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</si>
  <si>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</si>
  <si>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</si>
  <si>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</si>
  <si>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</si>
  <si>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</si>
  <si>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</si>
  <si>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</si>
  <si>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</si>
  <si>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</si>
  <si>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</si>
  <si>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</si>
  <si>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</si>
  <si>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</si>
  <si>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</si>
  <si>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</si>
  <si>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</si>
  <si>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</si>
  <si>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</si>
  <si>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</si>
  <si>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</si>
  <si>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</si>
  <si>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</si>
  <si>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</si>
  <si>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</si>
  <si>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</si>
  <si>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</si>
  <si>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</si>
  <si>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</si>
  <si>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</si>
  <si>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</si>
  <si>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</si>
  <si>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</si>
  <si>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</si>
  <si>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</si>
  <si>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</si>
  <si>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</si>
  <si>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</si>
  <si>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</si>
  <si>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</si>
  <si>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</si>
  <si>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</si>
  <si>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</si>
  <si>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</si>
  <si>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</si>
  <si>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</si>
  <si>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</si>
  <si>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</si>
  <si>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</si>
  <si>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</si>
  <si>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</si>
  <si>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</si>
  <si>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</si>
  <si>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</si>
  <si>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</si>
  <si>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</si>
  <si>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</si>
  <si>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</si>
  <si>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</si>
  <si>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</si>
  <si>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</si>
  <si>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</si>
  <si>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</si>
  <si>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</si>
  <si>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</si>
  <si>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</si>
  <si>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</si>
  <si>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</si>
  <si>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</si>
  <si>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</si>
  <si>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</si>
  <si>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</si>
  <si>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</si>
  <si>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</si>
  <si>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</si>
  <si>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</si>
  <si>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</si>
  <si>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</si>
  <si>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</si>
  <si>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</si>
  <si>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</si>
  <si>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</si>
  <si>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</si>
  <si>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</si>
  <si>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</si>
  <si>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</si>
  <si>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</si>
  <si>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</si>
  <si>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</si>
  <si>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</si>
  <si>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</si>
  <si>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</si>
  <si>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</si>
  <si>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</si>
  <si>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</si>
  <si>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</si>
  <si>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</si>
  <si>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</si>
  <si>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</si>
  <si>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</si>
  <si>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</si>
  <si>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</si>
  <si>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</si>
  <si>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</si>
  <si>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</si>
  <si>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</si>
  <si>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</si>
  <si>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</si>
  <si>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</si>
  <si>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</si>
  <si>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</si>
  <si>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</si>
  <si>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</si>
  <si>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</si>
  <si>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</si>
  <si>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</si>
  <si>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</si>
  <si>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</si>
  <si>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</si>
  <si>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</si>
  <si>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</si>
  <si>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</si>
  <si>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</si>
  <si>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</si>
  <si>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</si>
  <si>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</si>
  <si>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</si>
  <si>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</si>
  <si>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</si>
  <si>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</si>
  <si>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</si>
  <si>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</si>
  <si>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</si>
  <si>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</si>
  <si>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</si>
  <si>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</si>
  <si>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</si>
  <si>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</si>
  <si>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</si>
  <si>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</si>
  <si>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</si>
  <si>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</si>
  <si>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</si>
  <si>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</si>
  <si>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</si>
  <si>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</si>
  <si>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</si>
  <si>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</si>
  <si>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</si>
  <si>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</si>
  <si>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</si>
  <si>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</si>
  <si>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</si>
  <si>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</si>
  <si>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</si>
  <si>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</si>
  <si>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</si>
  <si>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</si>
  <si>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</si>
  <si>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</si>
  <si>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</si>
  <si>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</si>
  <si>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</si>
  <si>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</si>
  <si>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</si>
  <si>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</si>
  <si>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</si>
  <si>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</si>
  <si>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</si>
  <si>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</si>
  <si>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</si>
  <si>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</si>
  <si>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</si>
  <si>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</si>
  <si>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</si>
  <si>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</si>
  <si>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</si>
  <si>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</si>
  <si>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</si>
  <si>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</si>
  <si>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</si>
  <si>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</si>
  <si>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</si>
  <si>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</si>
  <si>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</si>
  <si>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</si>
  <si>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</si>
  <si>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</si>
  <si>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</si>
  <si>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</si>
  <si>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</si>
  <si>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</si>
  <si>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</si>
  <si>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</si>
  <si>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</si>
  <si>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</si>
  <si>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</si>
  <si>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</si>
  <si>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</si>
  <si>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</si>
  <si>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</si>
  <si>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</si>
  <si>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</si>
  <si>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</si>
  <si>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</si>
  <si>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</si>
  <si>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</si>
  <si>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</si>
  <si>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</si>
  <si>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</si>
  <si>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</si>
  <si>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</si>
  <si>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</si>
  <si>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</si>
  <si>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</si>
  <si>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</si>
  <si>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</si>
  <si>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</si>
  <si>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</si>
  <si>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</si>
  <si>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</si>
  <si>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</si>
  <si>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</si>
  <si>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</si>
  <si>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</si>
  <si>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</si>
  <si>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</si>
  <si>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</si>
  <si>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</si>
  <si>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</si>
  <si>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</si>
  <si>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</si>
  <si>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</si>
  <si>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</si>
  <si>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</si>
  <si>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</si>
  <si>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</si>
  <si>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</si>
  <si>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</si>
  <si>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</si>
  <si>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</si>
  <si>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</si>
  <si>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</si>
  <si>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</si>
  <si>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</si>
  <si>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</si>
  <si>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</si>
  <si>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</si>
  <si>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</si>
  <si>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</si>
  <si>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</si>
  <si>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</si>
  <si>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</si>
  <si>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</si>
  <si>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</si>
  <si>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</si>
  <si>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</si>
  <si>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</si>
  <si>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</si>
  <si>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</si>
  <si>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</si>
  <si>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</si>
  <si>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</si>
  <si>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</si>
  <si>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</si>
  <si>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</si>
  <si>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</si>
  <si>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</si>
  <si>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</si>
  <si>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</si>
  <si>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</si>
  <si>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</si>
  <si>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</si>
  <si>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</si>
  <si>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</si>
  <si>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</si>
  <si>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</si>
  <si>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</si>
  <si>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</si>
  <si>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</si>
  <si>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</si>
  <si>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</si>
  <si>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</si>
  <si>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</si>
  <si>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</si>
  <si>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</si>
  <si>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</si>
  <si>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</si>
  <si>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</si>
  <si>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</si>
  <si>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</si>
  <si>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</si>
  <si>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</si>
  <si>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</si>
  <si>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</si>
  <si>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</si>
  <si>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</si>
  <si>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</si>
  <si>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</si>
  <si>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</si>
  <si>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</si>
  <si>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</si>
  <si>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</si>
  <si>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</si>
  <si>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</si>
  <si>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</si>
  <si>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</si>
  <si>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</si>
  <si>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</si>
  <si>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</si>
  <si>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</si>
  <si>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</si>
  <si>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</si>
  <si>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</si>
  <si>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</si>
  <si>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</si>
  <si>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</si>
  <si>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</si>
  <si>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</si>
  <si>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</si>
  <si>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</si>
  <si>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</si>
  <si>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</si>
  <si>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</si>
  <si>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</si>
  <si>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</si>
  <si>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</si>
  <si>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</si>
  <si>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</si>
  <si>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</si>
  <si>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</si>
  <si>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</si>
  <si>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</si>
  <si>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</si>
  <si>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</si>
  <si>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</si>
  <si>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</si>
  <si>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</si>
  <si>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</si>
  <si>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</si>
  <si>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</si>
  <si>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</si>
  <si>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</si>
  <si>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</si>
  <si>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</si>
  <si>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</si>
  <si>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</si>
  <si>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</si>
  <si>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</si>
  <si>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</si>
  <si>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</si>
  <si>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</si>
  <si>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</si>
  <si>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</si>
  <si>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</si>
  <si>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</si>
  <si>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</si>
  <si>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</si>
  <si>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</si>
  <si>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</si>
  <si>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</si>
  <si>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</si>
  <si>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</si>
  <si>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</si>
  <si>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</si>
  <si>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</si>
  <si>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</si>
  <si>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</si>
  <si>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</si>
  <si>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</si>
  <si>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</si>
  <si>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</si>
  <si>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</si>
  <si>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</si>
  <si>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</si>
  <si>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</si>
  <si>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</si>
  <si>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</si>
  <si>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</si>
  <si>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</si>
  <si>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</si>
  <si>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</si>
  <si>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</si>
  <si>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</si>
  <si>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</si>
  <si>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</si>
  <si>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</si>
  <si>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</si>
  <si>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</si>
  <si>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</si>
  <si>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</si>
  <si>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</si>
  <si>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</si>
  <si>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</si>
  <si>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</si>
  <si>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</si>
  <si>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</si>
  <si>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</si>
  <si>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</si>
  <si>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</si>
  <si>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</si>
  <si>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</si>
  <si>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</si>
  <si>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</si>
  <si>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</si>
  <si>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</si>
  <si>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</si>
  <si>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</si>
  <si>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</si>
  <si>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</si>
  <si>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</si>
  <si>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</si>
  <si>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</si>
  <si>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</si>
  <si>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</si>
  <si>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</si>
  <si>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</si>
  <si>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</si>
  <si>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</si>
  <si>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</si>
  <si>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</si>
  <si>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</si>
  <si>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</si>
  <si>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</si>
  <si>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</si>
  <si>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</si>
  <si>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</si>
  <si>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</si>
  <si>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</si>
  <si>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</si>
  <si>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</si>
  <si>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</si>
  <si>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</si>
  <si>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</si>
  <si>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</si>
  <si>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</si>
  <si>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</si>
  <si>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</si>
  <si>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</si>
  <si>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</si>
  <si>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</si>
  <si>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</si>
  <si>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</si>
  <si>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</si>
  <si>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</si>
  <si>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</si>
  <si>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</si>
  <si>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</si>
  <si>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</si>
  <si>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</si>
  <si>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</si>
  <si>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</si>
  <si>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</si>
  <si>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</si>
  <si>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</si>
  <si>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</si>
  <si>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</si>
  <si>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</si>
  <si>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</si>
  <si>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</si>
  <si>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</si>
  <si>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</si>
  <si>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</si>
  <si>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</si>
  <si>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</si>
  <si>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</si>
  <si>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</si>
  <si>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</si>
  <si>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</si>
  <si>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</si>
  <si>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</si>
  <si>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</si>
  <si>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</si>
  <si>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</si>
  <si>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</si>
  <si>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</si>
  <si>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</si>
  <si>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</si>
  <si>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</si>
  <si>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</si>
  <si>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</si>
  <si>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</si>
  <si>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</si>
  <si>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</si>
  <si>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</si>
  <si>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</si>
  <si>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</si>
  <si>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</si>
  <si>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</si>
  <si>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</si>
  <si>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</si>
  <si>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</si>
  <si>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</si>
  <si>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</si>
  <si>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</si>
  <si>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</si>
  <si>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</si>
  <si>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</si>
  <si>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</si>
  <si>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</si>
  <si>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</si>
  <si>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</si>
  <si>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</si>
  <si>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</si>
  <si>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</si>
  <si>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</si>
  <si>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</si>
  <si>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</si>
  <si>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</si>
  <si>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</si>
  <si>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</si>
  <si>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</si>
  <si>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</si>
  <si>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</si>
  <si>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</si>
  <si>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</si>
  <si>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</si>
  <si>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</si>
  <si>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</si>
  <si>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</si>
  <si>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</si>
  <si>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</si>
  <si>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</si>
  <si>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</si>
  <si>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</si>
  <si>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</si>
  <si>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</si>
  <si>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</si>
  <si>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</si>
  <si>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</si>
  <si>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</si>
  <si>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</si>
  <si>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</si>
  <si>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</si>
  <si>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</si>
  <si>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</si>
  <si>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</si>
  <si>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</si>
  <si>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</si>
  <si>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</si>
  <si>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</si>
  <si>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</si>
  <si>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</si>
  <si>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</si>
  <si>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</si>
  <si>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</si>
  <si>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</si>
  <si>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</si>
  <si>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</si>
  <si>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</si>
  <si>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</si>
  <si>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</si>
  <si>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</si>
  <si>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</si>
  <si>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</si>
  <si>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</si>
  <si>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</si>
  <si>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</si>
  <si>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</si>
  <si>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</si>
  <si>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</si>
  <si>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</si>
  <si>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</si>
  <si>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</si>
  <si>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</si>
  <si>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</si>
  <si>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</si>
  <si>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</si>
  <si>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</si>
  <si>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</si>
  <si>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</si>
  <si>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</si>
  <si>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</si>
  <si>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</si>
  <si>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</si>
  <si>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</si>
  <si>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</si>
  <si>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</si>
  <si>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</si>
  <si>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</si>
  <si>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</si>
  <si>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</si>
  <si>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</si>
  <si>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</si>
  <si>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</si>
  <si>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</si>
  <si>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</si>
  <si>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</si>
  <si>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</si>
  <si>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</si>
  <si>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</si>
  <si>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</si>
  <si>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</si>
  <si>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</si>
  <si>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</si>
  <si>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</si>
  <si>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</si>
  <si>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</si>
  <si>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</si>
  <si>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</si>
  <si>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</si>
  <si>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</si>
  <si>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</si>
  <si>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</si>
  <si>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</si>
  <si>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</si>
  <si>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</si>
  <si>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</si>
  <si>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</si>
  <si>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</si>
  <si>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</si>
  <si>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</si>
  <si>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</si>
  <si>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</si>
  <si>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</si>
  <si>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</si>
  <si>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</si>
  <si>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</si>
  <si>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</si>
  <si>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</si>
  <si>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</si>
  <si>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</si>
  <si>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</si>
  <si>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</si>
  <si>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</si>
  <si>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</si>
  <si>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</si>
  <si>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</si>
  <si>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</si>
  <si>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</si>
  <si>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</si>
  <si>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</si>
  <si>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</si>
  <si>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</si>
  <si>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</si>
  <si>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</si>
  <si>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</si>
  <si>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</si>
  <si>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</si>
  <si>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</si>
  <si>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</si>
  <si>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</si>
  <si>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</si>
  <si>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</si>
  <si>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</si>
  <si>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</si>
  <si>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</si>
  <si>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</si>
  <si>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</si>
  <si>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</si>
  <si>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</si>
  <si>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</si>
  <si>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</si>
  <si>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</si>
  <si>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</si>
  <si>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</si>
  <si>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</si>
  <si>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</si>
  <si>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</si>
  <si>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</si>
  <si>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</si>
  <si>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</si>
  <si>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</si>
  <si>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</si>
  <si>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</si>
  <si>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</si>
  <si>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</si>
  <si>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</si>
  <si>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</si>
  <si>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</si>
  <si>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</si>
  <si>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</si>
  <si>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</si>
  <si>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</si>
  <si>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</si>
  <si>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</si>
  <si>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</si>
  <si>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</si>
  <si>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</si>
  <si>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</si>
  <si>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</si>
  <si>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</si>
  <si>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</si>
  <si>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</si>
  <si>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</si>
  <si>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</si>
  <si>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</si>
  <si>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</si>
  <si>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</si>
  <si>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</si>
  <si>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</si>
  <si>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</si>
  <si>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</si>
  <si>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</si>
  <si>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</si>
  <si>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</si>
  <si>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</si>
  <si>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</si>
  <si>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</si>
  <si>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</si>
  <si>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</si>
  <si>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</si>
  <si>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</si>
  <si>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</si>
  <si>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</si>
  <si>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</si>
  <si>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</si>
  <si>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</si>
  <si>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</si>
  <si>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</si>
  <si>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</si>
  <si>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</si>
  <si>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</si>
  <si>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</si>
  <si>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</si>
  <si>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</si>
  <si>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</si>
  <si>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</si>
  <si>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</si>
  <si>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</si>
  <si>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</si>
  <si>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</si>
  <si>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</si>
  <si>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</si>
  <si>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</si>
  <si>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</si>
  <si>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</si>
  <si>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</si>
  <si>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</si>
  <si>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</si>
  <si>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</si>
  <si>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</si>
  <si>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</si>
  <si>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</si>
  <si>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</si>
  <si>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</si>
  <si>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</si>
  <si>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</si>
  <si>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</si>
  <si>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</si>
  <si>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</si>
  <si>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</si>
  <si>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</si>
  <si>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</si>
  <si>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</si>
  <si>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</si>
  <si>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</si>
  <si>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</si>
  <si>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</si>
  <si>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</si>
  <si>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</si>
  <si>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</si>
  <si>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</si>
  <si>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</si>
  <si>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</si>
  <si>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</si>
  <si>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</si>
  <si>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</si>
  <si>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</si>
  <si>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</si>
  <si>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</si>
  <si>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</si>
  <si>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</si>
  <si>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</si>
  <si>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</si>
  <si>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</si>
  <si>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</si>
  <si>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</si>
  <si>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</si>
  <si>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</si>
  <si>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</si>
  <si>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</si>
  <si>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</si>
  <si>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</si>
  <si>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</si>
  <si>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</si>
  <si>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</si>
  <si>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</si>
  <si>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</si>
  <si>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</si>
  <si>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</si>
  <si>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</si>
  <si>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</si>
  <si>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</si>
  <si>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</si>
  <si>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</si>
  <si>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</si>
  <si>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</si>
  <si>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</si>
  <si>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</si>
  <si>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</si>
  <si>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</si>
  <si>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</si>
  <si>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</si>
  <si>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</si>
  <si>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</si>
  <si>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</si>
  <si>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</si>
  <si>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</si>
  <si>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</si>
  <si>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</si>
  <si>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</si>
  <si>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</si>
  <si>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</si>
  <si>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</si>
  <si>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</si>
  <si>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</si>
  <si>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</si>
  <si>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</si>
  <si>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</si>
  <si>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</si>
  <si>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</si>
  <si>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</si>
  <si>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</si>
  <si>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</si>
  <si>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</si>
  <si>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</si>
  <si>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</si>
  <si>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</si>
  <si>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</si>
  <si>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</si>
  <si>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</si>
  <si>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</si>
  <si>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</si>
  <si>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</si>
  <si>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</si>
  <si>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</si>
  <si>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</si>
  <si>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</si>
  <si>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</si>
  <si>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</si>
  <si>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</si>
  <si>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</si>
  <si>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</si>
  <si>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</si>
  <si>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</si>
  <si>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</si>
  <si>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</si>
  <si>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</si>
  <si>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</si>
  <si>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</si>
  <si>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</si>
  <si>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</si>
  <si>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</si>
  <si>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</si>
  <si>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</si>
  <si>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</si>
  <si>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</si>
  <si>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</si>
  <si>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</si>
  <si>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</si>
  <si>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</si>
  <si>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</si>
  <si>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</si>
  <si>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</si>
  <si>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</si>
  <si>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</si>
  <si>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</si>
  <si>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</si>
  <si>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</si>
  <si>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</si>
  <si>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</si>
  <si>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</si>
  <si>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</si>
  <si>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</si>
  <si>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</si>
  <si>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</si>
  <si>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</si>
  <si>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</si>
  <si>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</si>
  <si>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</si>
  <si>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</si>
  <si>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</si>
  <si>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</si>
  <si>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</si>
  <si>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</si>
  <si>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</si>
  <si>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</si>
  <si>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</si>
  <si>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</si>
  <si>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</si>
  <si>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</si>
  <si>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</si>
  <si>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</si>
  <si>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</si>
  <si>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</si>
  <si>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</si>
  <si>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</si>
  <si>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</si>
  <si>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</si>
  <si>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</si>
  <si>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</si>
  <si>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</si>
  <si>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</si>
  <si>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</si>
  <si>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</si>
  <si>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</si>
  <si>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</si>
  <si>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</si>
  <si>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</si>
  <si>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</si>
  <si>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</si>
  <si>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</si>
  <si>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</si>
  <si>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</si>
  <si>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</si>
  <si>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</si>
  <si>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</si>
  <si>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</si>
  <si>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</si>
  <si>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</si>
  <si>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</si>
  <si>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</si>
  <si>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</si>
  <si>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</si>
  <si>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</si>
  <si>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</si>
  <si>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</si>
  <si>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</si>
  <si>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</si>
  <si>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</si>
  <si>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</si>
  <si>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</si>
  <si>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</si>
  <si>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</si>
  <si>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</si>
  <si>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</si>
  <si>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</si>
  <si>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</si>
  <si>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</si>
  <si>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</si>
  <si>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</si>
  <si>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</si>
  <si>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</si>
  <si>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</si>
  <si>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</si>
  <si>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</si>
  <si>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</si>
  <si>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</si>
  <si>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</si>
  <si>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</si>
  <si>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</si>
  <si>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</si>
  <si>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</si>
  <si>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</si>
  <si>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</si>
  <si>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</si>
  <si>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</si>
  <si>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</si>
  <si>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</si>
  <si>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</si>
  <si>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</si>
  <si>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</si>
  <si>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</si>
  <si>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</si>
  <si>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</si>
  <si>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</si>
  <si>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</si>
  <si>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</si>
  <si>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</si>
  <si>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</si>
  <si>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</si>
  <si>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</si>
  <si>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</si>
  <si>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</si>
  <si>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</si>
  <si>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</si>
  <si>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</si>
  <si>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</si>
  <si>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</si>
  <si>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</si>
  <si>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</si>
  <si>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</si>
  <si>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</si>
  <si>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</si>
  <si>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</si>
  <si>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</si>
  <si>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</si>
  <si>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</si>
  <si>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</si>
  <si>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</si>
  <si>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</si>
  <si>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</si>
  <si>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</si>
  <si>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</si>
  <si>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</si>
  <si>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</si>
  <si>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</si>
  <si>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</si>
  <si>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</si>
  <si>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</si>
  <si>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</si>
  <si>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</si>
  <si>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</si>
  <si>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</si>
  <si>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</si>
  <si>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</si>
  <si>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</si>
  <si>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</si>
  <si>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</si>
  <si>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</si>
  <si>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</si>
  <si>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</si>
  <si>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</si>
  <si>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</si>
  <si>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</si>
  <si>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</si>
  <si>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</si>
  <si>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</si>
  <si>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</si>
  <si>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</si>
  <si>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</si>
  <si>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</si>
  <si>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</si>
  <si>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</si>
  <si>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</si>
  <si>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</si>
  <si>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</si>
  <si>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</si>
  <si>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</si>
  <si>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</si>
  <si>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</si>
  <si>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</si>
  <si>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</si>
  <si>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</si>
  <si>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</si>
  <si>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</si>
  <si>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</si>
  <si>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</si>
  <si>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</si>
  <si>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</si>
  <si>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</si>
  <si>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</si>
  <si>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</si>
  <si>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</si>
  <si>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</si>
  <si>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</si>
  <si>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</si>
  <si>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</si>
  <si>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</si>
  <si>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</si>
  <si>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</si>
  <si>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</si>
  <si>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</si>
  <si>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</si>
  <si>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</si>
  <si>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</si>
  <si>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</si>
  <si>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</si>
  <si>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</si>
  <si>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</si>
  <si>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</si>
  <si>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</si>
  <si>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</si>
  <si>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</si>
  <si>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</si>
  <si>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</si>
  <si>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</si>
  <si>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</si>
  <si>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</si>
  <si>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</si>
  <si>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</si>
  <si>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</si>
  <si>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</si>
  <si>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</si>
  <si>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</si>
  <si>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</si>
  <si>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</si>
  <si>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</si>
  <si>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</si>
  <si>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</si>
  <si>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</si>
  <si>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</si>
  <si>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</si>
  <si>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</si>
  <si>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</si>
  <si>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</si>
  <si>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</si>
  <si>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</si>
  <si>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</si>
  <si>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</si>
  <si>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</si>
  <si>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</si>
  <si>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</si>
  <si>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</si>
  <si>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</si>
  <si>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</si>
  <si>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</si>
  <si>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</si>
  <si>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</si>
  <si>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</si>
  <si>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</si>
  <si>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</si>
  <si>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</si>
  <si>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</si>
  <si>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</si>
  <si>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</si>
  <si>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</si>
  <si>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</si>
  <si>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</si>
  <si>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</si>
  <si>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</si>
  <si>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</si>
  <si>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</si>
  <si>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</si>
  <si>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</si>
  <si>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</si>
  <si>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</si>
  <si>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</si>
  <si>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</si>
  <si>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</si>
  <si>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</si>
  <si>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</si>
  <si>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</si>
  <si>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</si>
  <si>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</si>
  <si>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</si>
  <si>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</si>
  <si>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</si>
  <si>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</si>
  <si>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</si>
  <si>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</si>
  <si>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</si>
  <si>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</si>
  <si>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</si>
  <si>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</si>
  <si>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</si>
  <si>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</si>
  <si>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</si>
  <si>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</si>
  <si>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</si>
  <si>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</si>
  <si>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</si>
  <si>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</si>
  <si>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</si>
  <si>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</si>
  <si>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</si>
  <si>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</si>
  <si>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</si>
  <si>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</si>
  <si>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</si>
  <si>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</si>
  <si>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</si>
  <si>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</si>
  <si>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</si>
  <si>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</si>
  <si>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</si>
  <si>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</si>
  <si>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</si>
  <si>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</si>
  <si>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</si>
  <si>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</si>
  <si>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</si>
  <si>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</si>
  <si>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</si>
  <si>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</si>
  <si>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</si>
  <si>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</si>
  <si>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</si>
  <si>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</si>
  <si>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</si>
  <si>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</si>
  <si>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</si>
  <si>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</si>
  <si>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</si>
  <si>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</si>
  <si>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</si>
  <si>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</si>
  <si>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</si>
  <si>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</si>
  <si>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</si>
  <si>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</si>
  <si>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</si>
  <si>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</si>
  <si>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</si>
  <si>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</si>
  <si>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</si>
  <si>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</si>
  <si>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</si>
  <si>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</si>
  <si>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</si>
  <si>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</si>
  <si>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</si>
  <si>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</si>
  <si>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</si>
  <si>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</si>
  <si>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</si>
  <si>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</si>
  <si>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</si>
  <si>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</si>
  <si>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</si>
  <si>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</si>
  <si>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</si>
  <si>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</si>
  <si>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</si>
  <si>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</si>
  <si>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</si>
  <si>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</si>
  <si>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</si>
  <si>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</si>
  <si>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</si>
  <si>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</si>
  <si>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</si>
  <si>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</si>
  <si>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</si>
  <si>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</si>
  <si>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</si>
  <si>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</si>
  <si>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</si>
  <si>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</si>
  <si>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</si>
  <si>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</si>
  <si>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</si>
  <si>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</si>
  <si>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</si>
  <si>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</si>
  <si>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</si>
  <si>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</si>
  <si>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</si>
  <si>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</si>
  <si>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</si>
  <si>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</si>
  <si>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</si>
  <si>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</si>
  <si>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</si>
  <si>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</si>
  <si>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</si>
  <si>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</si>
  <si>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</si>
  <si>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</si>
  <si>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</si>
  <si>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</si>
  <si>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</si>
  <si>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</si>
  <si>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</si>
  <si>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</si>
  <si>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</si>
  <si>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</si>
  <si>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</si>
  <si>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</si>
  <si>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</si>
  <si>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</si>
  <si>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</si>
  <si>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</si>
  <si>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</si>
  <si>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</si>
  <si>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</si>
  <si>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</si>
  <si>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</si>
  <si>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</si>
  <si>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</si>
  <si>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</si>
  <si>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</si>
  <si>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</si>
  <si>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</si>
  <si>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</si>
  <si>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</si>
  <si>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</si>
  <si>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</si>
  <si>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</si>
  <si>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</si>
  <si>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</si>
  <si>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</si>
  <si>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</si>
  <si>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</si>
  <si>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</si>
  <si>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</si>
  <si>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</si>
  <si>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</si>
  <si>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</si>
  <si>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</si>
  <si>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</si>
  <si>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</si>
  <si>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</si>
  <si>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</si>
  <si>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</si>
  <si>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</si>
  <si>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</si>
  <si>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</si>
  <si>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</si>
  <si>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</si>
  <si>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</si>
  <si>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</si>
  <si>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</si>
  <si>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</si>
  <si>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</si>
  <si>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</si>
  <si>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</si>
  <si>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</si>
  <si>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</si>
  <si>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</si>
  <si>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</si>
  <si>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</si>
  <si>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</si>
  <si>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</si>
  <si>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</si>
  <si>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</si>
  <si>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</si>
  <si>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</si>
  <si>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</si>
  <si>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</si>
  <si>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</si>
  <si>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</si>
  <si>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</si>
  <si>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</si>
  <si>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</si>
  <si>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</si>
  <si>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</si>
  <si>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</si>
  <si>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</si>
  <si>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</si>
  <si>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</si>
  <si>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</si>
  <si>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</si>
  <si>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</si>
  <si>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</si>
  <si>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</si>
  <si>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</si>
  <si>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</si>
  <si>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</si>
  <si>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</si>
  <si>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</si>
  <si>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</si>
  <si>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</si>
  <si>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</si>
  <si>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</si>
  <si>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</si>
  <si>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</si>
  <si>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</si>
  <si>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</si>
  <si>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</si>
  <si>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</si>
  <si>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</si>
  <si>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</si>
  <si>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</si>
  <si>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</si>
  <si>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</si>
  <si>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</si>
  <si>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</si>
  <si>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</si>
  <si>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</si>
  <si>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</si>
  <si>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</si>
  <si>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</si>
  <si>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</si>
  <si>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</si>
  <si>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</si>
  <si>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</si>
  <si>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</si>
  <si>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</si>
  <si>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</si>
  <si>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</si>
  <si>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</si>
  <si>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</si>
  <si>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</si>
  <si>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</si>
  <si>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</si>
  <si>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</si>
  <si>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</si>
  <si>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</si>
  <si>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</si>
  <si>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</si>
  <si>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</si>
  <si>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</si>
  <si>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</si>
  <si>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</si>
  <si>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</si>
  <si>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</si>
  <si>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</si>
  <si>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</si>
  <si>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</si>
  <si>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</si>
  <si>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</si>
  <si>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</si>
  <si>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</si>
  <si>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</si>
  <si>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</si>
  <si>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</si>
  <si>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</si>
  <si>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</si>
  <si>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</si>
  <si>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</si>
  <si>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</si>
  <si>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</si>
  <si>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</si>
  <si>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</si>
  <si>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</si>
  <si>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</si>
  <si>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</si>
  <si>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</si>
  <si>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</si>
  <si>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</si>
  <si>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</si>
  <si>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</si>
  <si>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</si>
  <si>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</si>
  <si>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</si>
  <si>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</si>
  <si>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</si>
  <si>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</si>
  <si>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</si>
  <si>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</si>
  <si>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</si>
  <si>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</si>
  <si>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</si>
  <si>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</si>
  <si>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</si>
  <si>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</si>
  <si>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</si>
  <si>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</si>
  <si>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</si>
  <si>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</si>
  <si>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</si>
  <si>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</si>
  <si>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</si>
  <si>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</si>
  <si>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</si>
  <si>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</si>
  <si>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</si>
  <si>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</si>
  <si>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</si>
  <si>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</si>
  <si>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</si>
  <si>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</si>
  <si>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</si>
  <si>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</si>
  <si>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</si>
  <si>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</si>
  <si>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</si>
  <si>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</si>
  <si>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</si>
  <si>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</si>
  <si>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</si>
  <si>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</si>
  <si>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</si>
  <si>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</si>
  <si>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</si>
  <si>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</si>
  <si>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</si>
  <si>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</si>
  <si>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</si>
  <si>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</si>
  <si>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</si>
  <si>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</si>
  <si>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</si>
  <si>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</si>
  <si>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</si>
  <si>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</si>
  <si>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</si>
  <si>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</si>
  <si>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</si>
  <si>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</si>
  <si>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</si>
  <si>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</si>
  <si>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</si>
  <si>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</si>
  <si>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</si>
  <si>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</si>
  <si>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</si>
  <si>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</si>
  <si>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</si>
  <si>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</si>
  <si>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</si>
  <si>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</si>
  <si>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</si>
  <si>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</si>
  <si>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</si>
  <si>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</si>
  <si>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</si>
  <si>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</si>
  <si>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</si>
  <si>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</si>
  <si>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</si>
  <si>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</si>
  <si>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</si>
  <si>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</si>
  <si>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</si>
  <si>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</si>
  <si>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</si>
  <si>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</si>
  <si>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</si>
  <si>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</si>
  <si>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</si>
  <si>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</si>
  <si>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</si>
  <si>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</si>
  <si>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</si>
  <si>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</si>
  <si>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</si>
  <si>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</si>
  <si>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</si>
  <si>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</si>
  <si>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</si>
  <si>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</si>
  <si>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</si>
  <si>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</si>
  <si>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</si>
  <si>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</si>
  <si>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</si>
  <si>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</si>
  <si>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</si>
  <si>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</si>
  <si>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</si>
  <si>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</si>
  <si>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</si>
  <si>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</si>
  <si>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</si>
  <si>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</si>
  <si>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</si>
  <si>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</si>
  <si>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</si>
  <si>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</si>
  <si>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</si>
  <si>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</si>
  <si>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</si>
  <si>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</si>
  <si>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</si>
  <si>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</si>
  <si>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</si>
  <si>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</si>
  <si>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</si>
  <si>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</si>
  <si>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</si>
  <si>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</si>
  <si>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</si>
  <si>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</si>
  <si>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</si>
  <si>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</si>
  <si>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</si>
  <si>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</si>
  <si>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</si>
  <si>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</si>
  <si>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</si>
  <si>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</si>
  <si>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</si>
  <si>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</si>
  <si>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</si>
  <si>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</si>
  <si>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</si>
  <si>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</si>
  <si>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</si>
  <si>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</si>
  <si>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</si>
  <si>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</si>
  <si>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</si>
  <si>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</si>
  <si>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</si>
  <si>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</si>
  <si>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</si>
  <si>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</si>
  <si>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</si>
  <si>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</si>
  <si>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</si>
  <si>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</si>
  <si>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</si>
  <si>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</si>
  <si>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</si>
  <si>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</si>
  <si>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</si>
  <si>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</si>
  <si>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</si>
  <si>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</si>
  <si>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</si>
  <si>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</si>
  <si>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</si>
  <si>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</si>
  <si>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</si>
  <si>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</si>
  <si>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</si>
  <si>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</si>
  <si>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</si>
  <si>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</si>
  <si>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</si>
  <si>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</si>
  <si>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</si>
  <si>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</si>
  <si>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</si>
  <si>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</si>
  <si>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</si>
  <si>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</si>
  <si>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</si>
  <si>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</si>
  <si>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</si>
  <si>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</si>
  <si>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</si>
  <si>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</si>
  <si>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</si>
  <si>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</si>
  <si>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</si>
  <si>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</si>
  <si>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</si>
  <si>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</si>
  <si>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</si>
  <si>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</si>
  <si>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</si>
  <si>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</si>
  <si>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</si>
  <si>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</si>
  <si>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</si>
  <si>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</si>
  <si>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</si>
  <si>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</si>
  <si>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</si>
  <si>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</si>
  <si>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</si>
  <si>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</si>
  <si>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</si>
  <si>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</si>
  <si>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</si>
  <si>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</si>
  <si>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</si>
  <si>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</si>
  <si>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</si>
  <si>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</si>
  <si>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</si>
  <si>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</si>
  <si>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</si>
  <si>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</si>
  <si>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</si>
  <si>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</si>
  <si>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</si>
  <si>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</si>
  <si>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</si>
  <si>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</si>
  <si>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</si>
  <si>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</si>
  <si>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</si>
  <si>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</si>
  <si>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</si>
  <si>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</si>
  <si>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</si>
  <si>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</si>
  <si>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</si>
  <si>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</si>
  <si>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</si>
  <si>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</si>
  <si>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</si>
  <si>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</si>
  <si>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</si>
  <si>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</si>
  <si>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</si>
  <si>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</si>
  <si>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</si>
  <si>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</si>
  <si>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</si>
  <si>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</si>
  <si>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</si>
  <si>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</si>
  <si>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</si>
  <si>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</si>
  <si>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</si>
  <si>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</si>
  <si>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</si>
  <si>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</si>
  <si>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</si>
  <si>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</si>
  <si>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</si>
  <si>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</si>
  <si>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</si>
  <si>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</si>
  <si>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</si>
  <si>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</si>
  <si>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</si>
  <si>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</si>
  <si>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</si>
  <si>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</si>
  <si>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</si>
  <si>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</si>
  <si>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</si>
  <si>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</si>
  <si>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</si>
  <si>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</si>
  <si>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</si>
  <si>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</si>
  <si>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</si>
  <si>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</si>
  <si>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</si>
  <si>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</si>
  <si>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</si>
  <si>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</si>
  <si>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</si>
  <si>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</si>
  <si>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</si>
  <si>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</si>
  <si>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</si>
  <si>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</si>
  <si>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</si>
  <si>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</si>
  <si>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</si>
  <si>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</si>
  <si>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</si>
  <si>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</si>
  <si>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</si>
  <si>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</si>
  <si>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</si>
  <si>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</si>
  <si>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</si>
  <si>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</si>
  <si>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</si>
  <si>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</si>
  <si>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</si>
  <si>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</si>
  <si>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</si>
  <si>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</si>
  <si>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</si>
  <si>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</si>
  <si>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</si>
  <si>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</si>
  <si>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</si>
  <si>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</si>
  <si>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</si>
  <si>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</si>
  <si>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</si>
  <si>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</si>
  <si>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</si>
  <si>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</si>
  <si>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</si>
  <si>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</si>
  <si>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</si>
  <si>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</si>
  <si>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</si>
  <si>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</si>
  <si>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</si>
  <si>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</si>
  <si>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</si>
  <si>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</si>
  <si>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</si>
  <si>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</si>
  <si>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</si>
  <si>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</si>
  <si>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</si>
  <si>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</si>
  <si>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</si>
  <si>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</si>
  <si>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</si>
  <si>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</si>
  <si>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</si>
  <si>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</si>
  <si>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</si>
  <si>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</si>
  <si>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</si>
  <si>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</si>
  <si>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</si>
  <si>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</si>
  <si>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</si>
  <si>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</si>
  <si>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</si>
  <si>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</si>
  <si>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</si>
  <si>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</si>
  <si>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</si>
  <si>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</si>
  <si>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</si>
  <si>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</si>
  <si>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</si>
  <si>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</si>
  <si>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</si>
  <si>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</si>
  <si>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</si>
  <si>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</si>
  <si>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</si>
  <si>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</si>
  <si>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</si>
  <si>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</si>
  <si>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</si>
  <si>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</si>
  <si>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</si>
  <si>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</si>
  <si>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</si>
  <si>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</si>
  <si>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</si>
  <si>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</si>
  <si>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</si>
  <si>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</si>
  <si>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</si>
  <si>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</si>
  <si>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</si>
  <si>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</si>
  <si>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</si>
  <si>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</si>
  <si>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</si>
  <si>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</si>
  <si>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</si>
  <si>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</si>
  <si>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</si>
  <si>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</si>
  <si>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</si>
  <si>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</si>
  <si>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</si>
  <si>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</si>
  <si>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</si>
  <si>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</si>
  <si>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</si>
  <si>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</si>
  <si>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</si>
  <si>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</si>
  <si>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</si>
  <si>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</si>
  <si>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</si>
  <si>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</si>
  <si>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</si>
  <si>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</si>
  <si>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</si>
  <si>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</si>
  <si>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</si>
  <si>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</si>
  <si>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</si>
  <si>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</si>
  <si>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</si>
  <si>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</si>
  <si>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</si>
  <si>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</si>
  <si>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</si>
  <si>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</si>
  <si>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</si>
  <si>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</si>
  <si>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</si>
  <si>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</si>
  <si>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</si>
  <si>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</si>
  <si>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</si>
  <si>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</si>
  <si>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</si>
  <si>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</si>
  <si>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</si>
  <si>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</si>
  <si>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</si>
  <si>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</si>
  <si>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</si>
  <si>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</si>
  <si>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</si>
  <si>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</si>
  <si>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</si>
  <si>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</si>
  <si>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</si>
  <si>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</si>
  <si>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</si>
  <si>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</si>
  <si>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</si>
  <si>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</si>
  <si>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</si>
  <si>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</si>
  <si>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</si>
  <si>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</si>
  <si>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</si>
  <si>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</si>
  <si>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</si>
  <si>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</si>
  <si>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</si>
  <si>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</si>
  <si>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</si>
  <si>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</si>
  <si>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</si>
  <si>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</si>
  <si>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</si>
  <si>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</si>
  <si>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</si>
  <si>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</si>
  <si>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</si>
  <si>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</si>
  <si>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</si>
  <si>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</si>
  <si>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</si>
  <si>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</si>
  <si>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</si>
  <si>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</si>
  <si>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</si>
  <si>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</si>
  <si>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</si>
  <si>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</si>
  <si>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</si>
  <si>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</si>
  <si>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</si>
  <si>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</si>
  <si>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</si>
  <si>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</si>
  <si>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</si>
  <si>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</si>
  <si>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</si>
  <si>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</si>
  <si>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</si>
  <si>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</si>
  <si>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</si>
  <si>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</si>
  <si>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</si>
  <si>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</si>
  <si>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</si>
  <si>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</si>
  <si>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</si>
  <si>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</si>
  <si>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</si>
  <si>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</si>
  <si>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</si>
  <si>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</si>
  <si>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</si>
  <si>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</si>
  <si>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</si>
  <si>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</si>
  <si>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</si>
  <si>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</si>
  <si>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</si>
  <si>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</si>
  <si>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</si>
  <si>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</si>
  <si>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</si>
  <si>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</si>
  <si>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</si>
  <si>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</si>
  <si>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</si>
  <si>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</si>
  <si>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</si>
  <si>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</si>
  <si>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</si>
  <si>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</si>
  <si>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</si>
  <si>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</si>
  <si>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</si>
  <si>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</si>
  <si>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</si>
  <si>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</si>
  <si>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</si>
  <si>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</si>
  <si>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</si>
  <si>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</si>
  <si>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</si>
  <si>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</si>
  <si>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</si>
  <si>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</si>
  <si>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</si>
  <si>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</si>
  <si>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</si>
  <si>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</si>
  <si>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</si>
  <si>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</si>
  <si>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</si>
  <si>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</si>
  <si>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</si>
  <si>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</si>
  <si>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</si>
  <si>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</si>
  <si>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</si>
  <si>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</si>
  <si>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</si>
  <si>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</si>
  <si>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</si>
  <si>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</si>
  <si>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</si>
  <si>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</si>
  <si>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</si>
  <si>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</si>
  <si>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</si>
  <si>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</si>
  <si>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</si>
  <si>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</si>
  <si>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</si>
  <si>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</si>
  <si>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</si>
  <si>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</si>
  <si>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</si>
  <si>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</si>
  <si>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</si>
  <si>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</si>
  <si>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</si>
  <si>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</si>
  <si>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</si>
  <si>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</si>
  <si>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</si>
  <si>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</si>
  <si>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</si>
  <si>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</si>
  <si>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</si>
  <si>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</si>
  <si>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</si>
  <si>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</si>
  <si>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</si>
  <si>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</si>
  <si>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</si>
  <si>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</si>
  <si>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</si>
  <si>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</si>
  <si>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</si>
  <si>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</si>
  <si>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</si>
  <si>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</si>
  <si>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</si>
  <si>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</si>
  <si>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</si>
  <si>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</si>
  <si>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</si>
  <si>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</si>
  <si>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</si>
  <si>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</si>
  <si>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</si>
  <si>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</si>
  <si>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</si>
  <si>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</si>
  <si>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</si>
  <si>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</si>
  <si>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</si>
  <si>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</si>
  <si>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</si>
  <si>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</si>
  <si>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</si>
  <si>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</si>
  <si>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</si>
  <si>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</si>
  <si>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</si>
  <si>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</si>
  <si>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</si>
  <si>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</si>
  <si>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</si>
  <si>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</si>
  <si>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</si>
  <si>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</si>
  <si>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</si>
  <si>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</si>
  <si>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</si>
  <si>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</si>
  <si>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</si>
  <si>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</si>
  <si>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</si>
  <si>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</si>
  <si>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</si>
  <si>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</si>
  <si>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</si>
  <si>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</si>
  <si>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</si>
  <si>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</si>
  <si>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</si>
  <si>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</si>
  <si>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</si>
  <si>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</si>
  <si>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</si>
  <si>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</si>
  <si>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</si>
  <si>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</si>
  <si>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</si>
  <si>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</si>
  <si>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</si>
  <si>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</si>
  <si>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</si>
  <si>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</si>
  <si>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</si>
  <si>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</si>
  <si>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</si>
  <si>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</si>
  <si>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</si>
  <si>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</si>
  <si>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</si>
  <si>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</si>
  <si>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</si>
  <si>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</si>
  <si>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</si>
  <si>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</si>
  <si>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</si>
  <si>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</si>
  <si>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</si>
  <si>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</si>
  <si>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</si>
  <si>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</si>
  <si>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</si>
  <si>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</si>
  <si>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</si>
  <si>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</si>
  <si>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</si>
  <si>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</si>
  <si>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</si>
  <si>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</si>
  <si>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</si>
  <si>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</si>
  <si>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</si>
  <si>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</si>
  <si>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</si>
  <si>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</si>
  <si>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</si>
  <si>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</si>
  <si>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</si>
  <si>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</si>
  <si>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</si>
  <si>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</si>
  <si>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</si>
  <si>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</si>
  <si>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</si>
  <si>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</si>
  <si>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</si>
  <si>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</si>
  <si>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</si>
  <si>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</si>
  <si>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</si>
  <si>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</si>
  <si>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</si>
  <si>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</si>
  <si>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</si>
  <si>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</si>
  <si>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</si>
  <si>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</si>
  <si>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</si>
  <si>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</si>
  <si>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</si>
  <si>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</si>
  <si>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</si>
  <si>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</si>
  <si>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</si>
  <si>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</si>
  <si>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</si>
  <si>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</si>
  <si>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</si>
  <si>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</si>
  <si>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</si>
  <si>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</si>
  <si>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</si>
  <si>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</si>
  <si>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</si>
  <si>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</si>
  <si>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</si>
  <si>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</si>
  <si>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</si>
  <si>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</si>
  <si>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</si>
  <si>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</si>
  <si>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</si>
  <si>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</si>
  <si>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</si>
  <si>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</si>
  <si>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</si>
  <si>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</si>
  <si>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</si>
  <si>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</si>
  <si>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</si>
  <si>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</si>
  <si>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</si>
  <si>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</si>
  <si>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</si>
  <si>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</si>
  <si>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</si>
  <si>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</si>
  <si>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</si>
  <si>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</si>
  <si>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</si>
  <si>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</si>
  <si>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</si>
  <si>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</si>
  <si>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</si>
  <si>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</si>
  <si>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</si>
  <si>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</si>
  <si>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</si>
  <si>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</si>
  <si>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</si>
  <si>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</si>
  <si>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</si>
  <si>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</si>
  <si>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</si>
  <si>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</si>
  <si>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</si>
  <si>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</si>
  <si>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</si>
  <si>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</si>
  <si>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</si>
  <si>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</si>
  <si>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</si>
  <si>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</si>
  <si>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</si>
  <si>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</si>
  <si>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</si>
  <si>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</si>
  <si>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</si>
  <si>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</si>
  <si>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</si>
  <si>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</si>
  <si>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</si>
  <si>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</si>
  <si>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</si>
  <si>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</si>
  <si>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</si>
  <si>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</si>
  <si>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</si>
  <si>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</si>
  <si>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</si>
  <si>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</si>
  <si>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</si>
  <si>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</si>
  <si>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</si>
  <si>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</si>
  <si>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</si>
  <si>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</si>
  <si>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</si>
  <si>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</si>
  <si>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</si>
  <si>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</si>
  <si>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</si>
  <si>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</si>
  <si>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</si>
  <si>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</si>
  <si>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</si>
  <si>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</si>
  <si>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</si>
  <si>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</si>
  <si>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</si>
  <si>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</si>
  <si>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</si>
  <si>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</si>
  <si>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</si>
  <si>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</si>
  <si>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</si>
  <si>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</si>
  <si>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</si>
  <si>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</si>
  <si>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</si>
  <si>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</si>
  <si>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</si>
  <si>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</si>
  <si>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</si>
  <si>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</si>
  <si>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</si>
  <si>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</si>
  <si>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</si>
  <si>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</si>
  <si>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</si>
  <si>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</si>
  <si>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</si>
  <si>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</si>
  <si>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</si>
  <si>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</si>
  <si>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</si>
  <si>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</si>
  <si>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</si>
  <si>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</si>
  <si>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</si>
  <si>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</si>
  <si>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</si>
  <si>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</si>
  <si>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</si>
  <si>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</si>
  <si>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</si>
  <si>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</si>
  <si>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</si>
  <si>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</si>
  <si>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</si>
  <si>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</si>
  <si>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</si>
  <si>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</si>
  <si>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</si>
  <si>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</si>
  <si>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</si>
  <si>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</si>
  <si>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</si>
  <si>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</si>
  <si>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</si>
  <si>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</si>
  <si>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</si>
  <si>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</si>
  <si>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</si>
  <si>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</si>
  <si>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</si>
  <si>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</si>
  <si>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</si>
  <si>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</si>
  <si>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</si>
  <si>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</si>
  <si>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</si>
  <si>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</si>
  <si>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</si>
  <si>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</si>
  <si>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</si>
  <si>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</si>
  <si>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</si>
  <si>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</si>
  <si>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</si>
  <si>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</si>
  <si>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</si>
  <si>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</si>
  <si>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</si>
  <si>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</si>
  <si>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</si>
  <si>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</si>
  <si>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</si>
  <si>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</si>
  <si>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</si>
  <si>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</si>
  <si>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</si>
  <si>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</si>
  <si>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</si>
  <si>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</si>
  <si>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</si>
  <si>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</si>
  <si>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</si>
  <si>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</si>
  <si>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</si>
  <si>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</si>
  <si>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</si>
  <si>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</si>
  <si>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</si>
  <si>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</si>
  <si>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</si>
  <si>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</si>
  <si>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</si>
  <si>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</si>
  <si>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</si>
  <si>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</si>
  <si>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</si>
  <si>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</si>
  <si>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</si>
  <si>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</si>
  <si>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</si>
  <si>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</si>
  <si>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</si>
  <si>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</si>
  <si>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</si>
  <si>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</si>
  <si>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</si>
  <si>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</si>
  <si>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</si>
  <si>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</si>
  <si>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</si>
  <si>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</si>
  <si>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</si>
  <si>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</si>
  <si>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</si>
  <si>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</si>
  <si>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</si>
  <si>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</si>
  <si>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</si>
  <si>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</si>
  <si>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</si>
  <si>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</si>
  <si>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</si>
  <si>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</si>
  <si>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</si>
  <si>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</si>
  <si>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</si>
  <si>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</si>
  <si>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</si>
  <si>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</si>
  <si>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</si>
  <si>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</si>
  <si>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</si>
  <si>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</si>
  <si>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</si>
  <si>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</si>
  <si>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</si>
  <si>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</si>
  <si>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</si>
  <si>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</si>
  <si>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</si>
  <si>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</si>
  <si>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</si>
  <si>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</si>
  <si>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</si>
  <si>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</si>
  <si>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</si>
  <si>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</si>
  <si>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</si>
  <si>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</si>
  <si>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</si>
  <si>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</si>
  <si>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</si>
  <si>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</si>
  <si>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</si>
  <si>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</si>
  <si>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</si>
  <si>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</si>
  <si>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</si>
  <si>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</si>
  <si>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</si>
  <si>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</si>
  <si>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</si>
  <si>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</si>
  <si>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</si>
  <si>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</si>
  <si>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</si>
  <si>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</si>
  <si>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</si>
  <si>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</si>
  <si>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</si>
  <si>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</si>
  <si>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</si>
  <si>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</si>
  <si>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</si>
  <si>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</si>
  <si>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</si>
  <si>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</si>
  <si>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</si>
  <si>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</si>
  <si>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</si>
  <si>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</si>
  <si>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</si>
  <si>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</si>
  <si>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</si>
  <si>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</si>
  <si>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</si>
  <si>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</si>
  <si>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</si>
  <si>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</si>
  <si>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</si>
  <si>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</si>
  <si>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</si>
  <si>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</si>
  <si>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</si>
  <si>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</si>
  <si>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</si>
  <si>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</si>
  <si>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</si>
  <si>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</si>
  <si>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</si>
  <si>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</si>
  <si>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</si>
  <si>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</si>
  <si>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</si>
  <si>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</si>
  <si>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</si>
  <si>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</si>
  <si>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</si>
  <si>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</si>
  <si>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</si>
  <si>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</si>
  <si>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</si>
  <si>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</si>
  <si>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</si>
  <si>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</si>
  <si>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</si>
  <si>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</si>
  <si>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</si>
  <si>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</si>
  <si>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</si>
  <si>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</si>
  <si>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</si>
  <si>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</si>
  <si>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</si>
  <si>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</si>
  <si>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</si>
  <si>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</si>
  <si>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</si>
  <si>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</si>
  <si>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</si>
  <si>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</si>
  <si>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</si>
  <si>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</si>
  <si>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</si>
  <si>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</si>
  <si>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</si>
  <si>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</si>
  <si>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</si>
  <si>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</si>
  <si>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</si>
  <si>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</si>
  <si>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</si>
  <si>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</si>
  <si>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</si>
  <si>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</si>
  <si>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</si>
  <si>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</si>
  <si>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</si>
  <si>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</si>
  <si>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</si>
  <si>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</si>
  <si>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</si>
  <si>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</si>
  <si>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</si>
  <si>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</si>
  <si>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</si>
  <si>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</si>
  <si>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</si>
  <si>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</si>
  <si>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</si>
  <si>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</si>
  <si>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</si>
  <si>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</si>
  <si>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</si>
  <si>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</si>
  <si>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</si>
  <si>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</si>
  <si>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</si>
  <si>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</si>
  <si>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</si>
  <si>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</si>
  <si>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</si>
  <si>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</si>
  <si>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</si>
  <si>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</si>
  <si>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</si>
  <si>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</si>
  <si>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</si>
  <si>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</si>
  <si>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</si>
  <si>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</si>
  <si>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</si>
  <si>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</si>
  <si>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</si>
  <si>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</si>
  <si>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</si>
  <si>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</si>
  <si>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</si>
  <si>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</si>
  <si>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</si>
  <si>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</si>
  <si>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</si>
  <si>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</si>
  <si>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</si>
  <si>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</si>
  <si>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</si>
  <si>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</si>
  <si>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</si>
  <si>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</si>
  <si>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</si>
  <si>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</si>
  <si>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</si>
  <si>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</si>
  <si>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</si>
  <si>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</si>
  <si>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</si>
  <si>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</si>
  <si>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</si>
  <si>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</si>
  <si>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</si>
  <si>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</si>
  <si>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</si>
  <si>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</si>
  <si>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</si>
  <si>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</si>
  <si>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</si>
  <si>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</si>
  <si>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</si>
  <si>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</si>
  <si>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</si>
  <si>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</si>
  <si>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</si>
  <si>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</si>
  <si>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</si>
  <si>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</si>
  <si>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</si>
  <si>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</si>
  <si>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</si>
  <si>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</si>
  <si>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</si>
  <si>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</si>
  <si>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</si>
  <si>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</si>
  <si>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</si>
  <si>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</si>
  <si>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</si>
  <si>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</si>
  <si>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</si>
  <si>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</si>
  <si>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</si>
  <si>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</si>
  <si>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</si>
  <si>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</si>
  <si>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</si>
  <si>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</si>
  <si>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</si>
  <si>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</si>
  <si>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</si>
  <si>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</si>
  <si>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</si>
  <si>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</si>
  <si>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</si>
  <si>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</si>
  <si>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</si>
  <si>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</si>
  <si>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</si>
  <si>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</si>
  <si>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</si>
  <si>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</si>
  <si>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</si>
  <si>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</si>
  <si>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</si>
  <si>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</si>
  <si>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</si>
  <si>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</si>
  <si>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</si>
  <si>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</si>
  <si>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</si>
  <si>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</si>
  <si>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</si>
  <si>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</si>
  <si>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</si>
  <si>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</si>
  <si>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</si>
  <si>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</si>
  <si>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</si>
  <si>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</si>
  <si>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</si>
  <si>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</si>
  <si>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</si>
  <si>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</si>
  <si>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</si>
  <si>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</si>
  <si>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</si>
  <si>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</si>
  <si>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</si>
  <si>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</si>
  <si>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</si>
  <si>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</si>
  <si>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</si>
  <si>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</si>
  <si>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</si>
  <si>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</si>
  <si>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</si>
  <si>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</si>
  <si>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</si>
  <si>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</si>
  <si>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</si>
  <si>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</si>
  <si>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</si>
  <si>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</si>
  <si>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</si>
  <si>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</si>
  <si>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</si>
  <si>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</si>
  <si>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</si>
  <si>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</si>
  <si>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</si>
  <si>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</si>
  <si>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</si>
  <si>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</si>
  <si>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</si>
  <si>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</si>
  <si>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</si>
  <si>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</si>
  <si>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</si>
  <si>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</si>
  <si>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</si>
  <si>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</si>
  <si>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</si>
  <si>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</si>
  <si>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</si>
  <si>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</si>
  <si>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</si>
  <si>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</si>
  <si>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</si>
  <si>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</si>
  <si>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</si>
  <si>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</si>
  <si>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</si>
  <si>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</si>
  <si>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</si>
  <si>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</si>
  <si>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</si>
  <si>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</si>
  <si>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</si>
  <si>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</si>
  <si>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</si>
  <si>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</si>
  <si>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</si>
  <si>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</si>
  <si>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</si>
  <si>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</si>
  <si>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</si>
  <si>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</si>
  <si>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</si>
  <si>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</si>
  <si>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</si>
  <si>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</si>
  <si>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</si>
  <si>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</si>
  <si>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</si>
  <si>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</si>
  <si>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</si>
  <si>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</si>
  <si>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</si>
  <si>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</si>
  <si>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</si>
  <si>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</si>
  <si>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</si>
  <si>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</si>
  <si>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</si>
  <si>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</si>
  <si>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</si>
  <si>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</si>
  <si>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</si>
  <si>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</si>
  <si>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</si>
  <si>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</si>
  <si>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</si>
  <si>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</si>
  <si>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</si>
  <si>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</si>
  <si>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</si>
  <si>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</si>
  <si>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</si>
  <si>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</si>
  <si>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</si>
  <si>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</si>
  <si>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</si>
  <si>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</si>
  <si>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</si>
  <si>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</si>
  <si>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</si>
  <si>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</si>
  <si>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</si>
  <si>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</si>
  <si>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</si>
  <si>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</si>
  <si>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</si>
  <si>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</si>
  <si>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</si>
  <si>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</si>
  <si>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</si>
  <si>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</si>
  <si>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</si>
  <si>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</si>
  <si>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</si>
  <si>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</si>
  <si>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</si>
  <si>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</si>
  <si>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</si>
  <si>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</si>
  <si>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</si>
  <si>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</si>
  <si>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</si>
  <si>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</si>
  <si>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</si>
  <si>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</si>
  <si>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</si>
  <si>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</si>
  <si>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</si>
  <si>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</si>
  <si>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</si>
  <si>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</si>
  <si>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</si>
  <si>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</si>
  <si>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</si>
  <si>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</si>
  <si>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</si>
  <si>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</si>
  <si>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</si>
  <si>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</si>
  <si>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</si>
  <si>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</si>
  <si>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</si>
  <si>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</si>
  <si>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</si>
  <si>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</si>
  <si>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</si>
  <si>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</si>
  <si>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</si>
  <si>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</si>
  <si>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</si>
  <si>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</si>
  <si>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</si>
  <si>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</si>
  <si>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</si>
  <si>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</si>
  <si>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</si>
  <si>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</si>
  <si>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</si>
  <si>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</si>
  <si>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</si>
  <si>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</si>
  <si>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</si>
  <si>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</si>
  <si>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</si>
  <si>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</si>
  <si>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</si>
  <si>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</si>
  <si>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</si>
  <si>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</si>
  <si>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</si>
  <si>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</si>
  <si>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</si>
  <si>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</si>
  <si>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</si>
  <si>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</si>
  <si>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</si>
  <si>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</si>
  <si>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</si>
  <si>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</si>
  <si>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</si>
  <si>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</si>
  <si>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</si>
  <si>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</si>
  <si>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</si>
  <si>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</si>
  <si>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</si>
  <si>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</si>
  <si>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</si>
  <si>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</si>
  <si>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</si>
  <si>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</si>
  <si>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</si>
  <si>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</si>
  <si>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</si>
  <si>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</si>
  <si>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</si>
  <si>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</si>
  <si>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</si>
  <si>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</si>
  <si>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</si>
  <si>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</si>
  <si>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</si>
  <si>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</si>
  <si>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</si>
  <si>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</si>
  <si>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</si>
  <si>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</si>
  <si>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</si>
  <si>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</si>
  <si>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</si>
  <si>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</si>
  <si>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</si>
  <si>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</si>
  <si>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</si>
  <si>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</si>
  <si>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</si>
  <si>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</si>
  <si>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</si>
  <si>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</si>
  <si>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</si>
  <si>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</si>
  <si>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</si>
  <si>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</si>
  <si>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</si>
  <si>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</si>
  <si>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</si>
  <si>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</si>
  <si>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</si>
  <si>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</si>
  <si>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</si>
  <si>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</si>
  <si>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</si>
  <si>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</si>
  <si>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</si>
  <si>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</si>
  <si>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</si>
  <si>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</si>
  <si>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</si>
  <si>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</si>
  <si>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</si>
  <si>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</si>
  <si>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</si>
  <si>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</si>
  <si>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</si>
  <si>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</si>
  <si>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</si>
  <si>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</si>
  <si>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</si>
  <si>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</si>
  <si>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</si>
  <si>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</si>
  <si>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</si>
  <si>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</si>
  <si>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</si>
  <si>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</si>
  <si>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</si>
  <si>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</si>
  <si>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</si>
  <si>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</si>
  <si>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</si>
  <si>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</si>
  <si>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</si>
  <si>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</si>
  <si>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</si>
  <si>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</si>
  <si>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</si>
  <si>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</si>
  <si>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</si>
  <si>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</si>
  <si>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</si>
  <si>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</si>
  <si>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</si>
  <si>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</si>
  <si>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</si>
  <si>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</si>
  <si>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</si>
  <si>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</si>
  <si>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</si>
  <si>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</si>
  <si>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</si>
  <si>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</si>
  <si>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</si>
  <si>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</si>
  <si>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</si>
  <si>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</si>
  <si>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</si>
  <si>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</si>
  <si>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</si>
  <si>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</si>
  <si>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</si>
  <si>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</si>
  <si>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</si>
  <si>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</si>
  <si>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</si>
  <si>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</si>
  <si>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</si>
  <si>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</si>
  <si>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</si>
  <si>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</si>
  <si>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</si>
  <si>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</si>
  <si>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</si>
  <si>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</si>
  <si>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</si>
  <si>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</si>
  <si>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</si>
  <si>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</si>
  <si>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</si>
  <si>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</si>
  <si>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</si>
  <si>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</si>
  <si>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</si>
  <si>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</si>
  <si>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</si>
  <si>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</si>
  <si>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</si>
  <si>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</si>
  <si>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</si>
  <si>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</si>
  <si>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</si>
  <si>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</si>
  <si>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</si>
  <si>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</si>
  <si>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</si>
  <si>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</si>
  <si>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</si>
  <si>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</si>
  <si>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</si>
  <si>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</si>
  <si>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</si>
  <si>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</si>
  <si>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</si>
  <si>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</si>
  <si>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</si>
  <si>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</si>
  <si>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</si>
  <si>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</si>
  <si>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</si>
  <si>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</si>
  <si>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</si>
  <si>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</si>
  <si>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</si>
  <si>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</si>
  <si>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</si>
  <si>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</si>
  <si>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</si>
  <si>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</si>
  <si>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</si>
  <si>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</si>
  <si>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</si>
  <si>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</si>
  <si>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</si>
  <si>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</si>
  <si>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</si>
  <si>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</si>
  <si>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</si>
  <si>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</si>
  <si>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</si>
  <si>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</si>
  <si>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</si>
  <si>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</si>
  <si>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</si>
  <si>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</si>
  <si>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</si>
  <si>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</si>
  <si>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</si>
  <si>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</si>
  <si>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</si>
  <si>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</si>
  <si>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</si>
  <si>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</si>
  <si>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</si>
  <si>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</si>
  <si>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</si>
  <si>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</si>
  <si>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</si>
  <si>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</si>
  <si>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</si>
  <si>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</si>
  <si>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</si>
  <si>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</si>
  <si>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</si>
  <si>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</si>
  <si>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</si>
  <si>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</si>
  <si>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</si>
  <si>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</si>
  <si>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</si>
  <si>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</si>
  <si>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</si>
  <si>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</si>
  <si>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</si>
  <si>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</si>
  <si>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</si>
  <si>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</si>
  <si>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</si>
  <si>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</si>
  <si>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</si>
  <si>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</si>
  <si>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</si>
  <si>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</si>
  <si>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</si>
  <si>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</si>
  <si>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</si>
  <si>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</si>
  <si>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</si>
  <si>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</si>
  <si>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</si>
  <si>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</si>
  <si>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</si>
  <si>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</si>
  <si>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</si>
  <si>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</si>
  <si>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</si>
  <si>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</si>
  <si>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</si>
  <si>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</si>
  <si>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</si>
  <si>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</si>
  <si>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</si>
  <si>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</si>
  <si>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</si>
  <si>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</si>
  <si>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</si>
  <si>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</si>
  <si>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</si>
  <si>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</si>
  <si>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</si>
  <si>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</si>
  <si>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</si>
  <si>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</si>
  <si>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</si>
  <si>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</si>
  <si>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</si>
  <si>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</si>
  <si>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</si>
  <si>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</si>
  <si>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</si>
  <si>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</si>
  <si>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</si>
  <si>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</si>
  <si>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</si>
  <si>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</si>
  <si>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</si>
  <si>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</si>
  <si>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</si>
  <si>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</si>
  <si>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</si>
  <si>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</si>
  <si>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</si>
  <si>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</si>
  <si>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</si>
  <si>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</si>
  <si>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</si>
  <si>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</si>
  <si>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</si>
  <si>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</si>
  <si>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</si>
  <si>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</si>
  <si>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</si>
  <si>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</si>
  <si>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</si>
  <si>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</si>
  <si>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</si>
  <si>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</si>
  <si>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</si>
  <si>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</si>
  <si>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</si>
  <si>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</si>
  <si>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</si>
  <si>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</si>
  <si>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</si>
  <si>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</si>
  <si>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</si>
  <si>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</si>
  <si>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</si>
  <si>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</si>
  <si>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</si>
  <si>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</si>
  <si>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</si>
  <si>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</si>
  <si>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</si>
  <si>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</si>
  <si>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</si>
  <si>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</si>
  <si>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</si>
  <si>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</si>
  <si>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</si>
  <si>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</si>
  <si>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</si>
  <si>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</si>
  <si>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</si>
  <si>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</si>
  <si>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</si>
  <si>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</si>
  <si>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</si>
  <si>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</si>
  <si>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</si>
  <si>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</si>
  <si>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</si>
  <si>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</si>
  <si>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</si>
  <si>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</si>
  <si>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</si>
  <si>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</si>
  <si>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</si>
  <si>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</si>
  <si>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</si>
  <si>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</si>
  <si>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</si>
  <si>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</si>
  <si>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</si>
  <si>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</si>
  <si>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</si>
  <si>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</si>
  <si>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</si>
  <si>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</si>
  <si>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</si>
  <si>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</si>
  <si>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</si>
  <si>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</si>
  <si>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</si>
  <si>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</si>
  <si>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</si>
  <si>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</si>
  <si>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</si>
  <si>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</si>
  <si>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</si>
  <si>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</si>
  <si>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</si>
  <si>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</si>
  <si>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</si>
  <si>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</si>
  <si>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</si>
  <si>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</si>
  <si>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</si>
  <si>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</si>
  <si>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</si>
  <si>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</si>
  <si>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</si>
  <si>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</si>
  <si>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</si>
  <si>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</si>
  <si>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</si>
  <si>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</si>
  <si>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</si>
  <si>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</si>
  <si>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</si>
  <si>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</si>
  <si>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</si>
  <si>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</si>
  <si>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</si>
  <si>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</si>
  <si>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</si>
  <si>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</si>
  <si>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</si>
  <si>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</si>
  <si>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</si>
  <si>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</si>
  <si>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</si>
  <si>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</si>
  <si>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</si>
  <si>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</si>
  <si>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</si>
  <si>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</si>
  <si>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</si>
  <si>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</si>
  <si>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</si>
  <si>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</si>
  <si>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</si>
  <si>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</si>
  <si>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</si>
  <si>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</si>
  <si>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</si>
  <si>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</si>
  <si>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</si>
  <si>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</si>
  <si>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</si>
  <si>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</si>
  <si>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</si>
  <si>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</si>
  <si>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</si>
  <si>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</si>
  <si>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</si>
  <si>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</si>
  <si>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</si>
  <si>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</si>
  <si>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</si>
  <si>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</si>
  <si>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</si>
  <si>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</si>
  <si>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</si>
  <si>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</si>
  <si>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</si>
  <si>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</si>
  <si>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</si>
  <si>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</si>
  <si>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</si>
  <si>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</si>
  <si>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</si>
  <si>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</si>
  <si>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</si>
  <si>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</si>
  <si>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</si>
  <si>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</si>
  <si>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</si>
  <si>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</si>
  <si>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</si>
  <si>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</si>
  <si>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</si>
  <si>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</si>
  <si>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</si>
  <si>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</si>
  <si>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</si>
  <si>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</si>
  <si>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</si>
  <si>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</si>
  <si>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</si>
  <si>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</si>
  <si>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</si>
  <si>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</si>
  <si>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</si>
  <si>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</si>
  <si>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</si>
  <si>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</si>
  <si>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</si>
  <si>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</si>
  <si>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</si>
  <si>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</si>
  <si>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</si>
  <si>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</si>
  <si>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</si>
  <si>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</si>
  <si>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</si>
  <si>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</si>
  <si>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</si>
  <si>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</si>
  <si>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</si>
  <si>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</si>
  <si>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</si>
  <si>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</si>
  <si>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</si>
  <si>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</si>
  <si>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</si>
  <si>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</si>
  <si>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</si>
  <si>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</si>
  <si>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</si>
  <si>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</si>
  <si>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</si>
  <si>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</si>
  <si>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</si>
  <si>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</si>
  <si>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</si>
  <si>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</si>
  <si>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</si>
  <si>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</si>
  <si>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</si>
  <si>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</si>
  <si>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</si>
  <si>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</si>
  <si>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</si>
  <si>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</si>
  <si>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</si>
  <si>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</si>
  <si>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</si>
  <si>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</si>
  <si>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</si>
  <si>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</si>
  <si>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</si>
  <si>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</si>
  <si>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</si>
  <si>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</si>
  <si>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</si>
  <si>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</si>
  <si>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</si>
  <si>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</si>
  <si>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</si>
  <si>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</si>
  <si>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</si>
  <si>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</si>
  <si>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</si>
  <si>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</si>
  <si>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</si>
  <si>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</si>
  <si>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</si>
  <si>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</si>
  <si>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</si>
  <si>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</si>
  <si>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</si>
  <si>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</si>
  <si>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</si>
  <si>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</si>
  <si>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</si>
  <si>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</si>
  <si>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</si>
  <si>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</si>
  <si>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</si>
  <si>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</si>
  <si>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</si>
  <si>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</si>
  <si>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</si>
  <si>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</si>
  <si>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</si>
  <si>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</si>
  <si>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</si>
  <si>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</si>
  <si>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</si>
  <si>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</si>
  <si>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</si>
  <si>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</si>
  <si>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</si>
  <si>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</si>
  <si>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</si>
  <si>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</si>
  <si>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</si>
  <si>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</si>
  <si>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</si>
  <si>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</si>
  <si>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</si>
  <si>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</si>
  <si>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</si>
  <si>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</si>
  <si>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</si>
  <si>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</si>
  <si>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</si>
  <si>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</si>
  <si>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</si>
  <si>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</si>
  <si>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</si>
  <si>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</si>
  <si>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</si>
  <si>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</si>
  <si>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</si>
  <si>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</si>
  <si>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</si>
  <si>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</si>
  <si>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</si>
  <si>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</si>
  <si>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</si>
  <si>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</si>
  <si>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</si>
  <si>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</si>
  <si>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</si>
  <si>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</si>
  <si>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</si>
  <si>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</si>
  <si>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</si>
  <si>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</si>
  <si>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</si>
  <si>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</si>
  <si>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</si>
  <si>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</si>
  <si>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</si>
  <si>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</si>
  <si>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</si>
  <si>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</si>
  <si>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</si>
  <si>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</si>
  <si>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</si>
  <si>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</si>
  <si>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</si>
  <si>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</si>
  <si>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</si>
  <si>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</si>
  <si>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</si>
  <si>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</si>
  <si>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</si>
  <si>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</si>
  <si>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</si>
  <si>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</si>
  <si>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</si>
  <si>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</si>
  <si>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</si>
  <si>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</si>
  <si>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</si>
  <si>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</si>
  <si>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</si>
  <si>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</si>
  <si>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</si>
  <si>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</si>
  <si>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</si>
  <si>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</si>
  <si>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</si>
  <si>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</si>
  <si>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</si>
  <si>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</si>
  <si>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</si>
  <si>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</si>
  <si>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</si>
  <si>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</si>
  <si>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</si>
  <si>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</si>
  <si>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</si>
  <si>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</si>
  <si>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</si>
  <si>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</si>
  <si>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</si>
  <si>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</si>
  <si>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</si>
  <si>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</si>
  <si>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</si>
  <si>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</si>
  <si>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</si>
  <si>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</si>
  <si>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</si>
  <si>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</si>
  <si>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</si>
  <si>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</si>
  <si>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</si>
  <si>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</si>
  <si>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</si>
  <si>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</si>
  <si>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</si>
  <si>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</si>
  <si>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</si>
  <si>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</si>
  <si>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</si>
  <si>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</si>
  <si>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</si>
  <si>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</si>
  <si>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</si>
  <si>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</si>
  <si>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</si>
  <si>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</si>
  <si>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</si>
  <si>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</si>
  <si>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</si>
  <si>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</si>
  <si>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</si>
  <si>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</si>
  <si>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</si>
  <si>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</si>
  <si>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</si>
  <si>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</si>
  <si>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</si>
  <si>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</si>
  <si>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</si>
  <si>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</si>
  <si>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</si>
  <si>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</si>
  <si>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</si>
  <si>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</si>
  <si>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</si>
  <si>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</si>
  <si>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</si>
  <si>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</si>
  <si>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</si>
  <si>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</si>
  <si>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</si>
  <si>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</si>
  <si>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</si>
  <si>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</si>
  <si>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</si>
  <si>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</si>
  <si>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</si>
  <si>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</si>
  <si>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</si>
  <si>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</si>
  <si>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</si>
  <si>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</si>
  <si>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</si>
  <si>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</si>
  <si>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</si>
  <si>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</si>
  <si>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</si>
  <si>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</si>
  <si>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</si>
  <si>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</si>
  <si>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</si>
  <si>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</si>
  <si>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</si>
  <si>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</si>
  <si>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</si>
  <si>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</si>
  <si>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</si>
  <si>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</si>
  <si>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</si>
  <si>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</si>
  <si>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</si>
  <si>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</si>
  <si>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</si>
  <si>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</si>
  <si>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</si>
  <si>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</si>
  <si>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</si>
  <si>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</si>
  <si>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</si>
  <si>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</si>
  <si>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</si>
  <si>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</si>
  <si>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</si>
  <si>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</si>
  <si>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</si>
  <si>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</si>
  <si>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</si>
  <si>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</si>
  <si>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</si>
  <si>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</si>
  <si>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</si>
  <si>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</si>
  <si>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</si>
  <si>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</si>
  <si>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</si>
  <si>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</si>
  <si>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</si>
  <si>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</si>
  <si>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</si>
  <si>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</si>
  <si>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</si>
  <si>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</si>
  <si>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</si>
  <si>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</si>
  <si>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</si>
  <si>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</si>
  <si>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</si>
  <si>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</si>
  <si>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</si>
  <si>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</si>
  <si>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</si>
  <si>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</si>
  <si>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</si>
  <si>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</si>
  <si>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</si>
  <si>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</si>
  <si>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</si>
  <si>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</si>
  <si>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</si>
  <si>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</si>
  <si>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</si>
  <si>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</si>
  <si>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</si>
  <si>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</si>
  <si>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</si>
  <si>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</si>
  <si>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</si>
  <si>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</si>
  <si>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</si>
  <si>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</si>
  <si>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</si>
  <si>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</si>
  <si>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</si>
  <si>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</si>
  <si>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</si>
  <si>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</si>
  <si>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</si>
  <si>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</si>
  <si>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</si>
  <si>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</si>
  <si>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</si>
  <si>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</si>
  <si>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</si>
  <si>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</si>
  <si>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</si>
  <si>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</si>
  <si>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</si>
  <si>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</si>
  <si>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</si>
  <si>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</si>
  <si>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</si>
  <si>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</si>
  <si>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</si>
  <si>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</si>
  <si>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</si>
  <si>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</si>
  <si>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</si>
  <si>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</si>
  <si>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</si>
  <si>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</si>
  <si>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</si>
  <si>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</si>
  <si>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</si>
  <si>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</si>
  <si>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</si>
  <si>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</si>
  <si>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</si>
  <si>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</si>
  <si>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</si>
  <si>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</si>
  <si>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</si>
  <si>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</si>
  <si>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</si>
  <si>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</si>
  <si>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</si>
  <si>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</si>
  <si>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</si>
  <si>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</si>
  <si>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</si>
  <si>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</si>
  <si>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</si>
  <si>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</si>
  <si>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</si>
  <si>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</si>
  <si>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</si>
  <si>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</si>
  <si>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</si>
  <si>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</si>
  <si>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</si>
  <si>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</si>
  <si>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</si>
  <si>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</si>
  <si>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</si>
  <si>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</si>
  <si>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</si>
  <si>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</si>
  <si>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</si>
  <si>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</si>
  <si>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</si>
  <si>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</si>
  <si>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</si>
  <si>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</si>
  <si>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</si>
  <si>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</si>
  <si>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</si>
  <si>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</si>
  <si>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</si>
  <si>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</si>
  <si>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</si>
  <si>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</si>
  <si>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</si>
  <si>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</si>
  <si>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</si>
  <si>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</si>
  <si>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</si>
  <si>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</si>
  <si>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</si>
  <si>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</si>
  <si>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</si>
  <si>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</si>
  <si>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</si>
  <si>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</si>
  <si>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</si>
  <si>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</si>
  <si>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</si>
  <si>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</si>
  <si>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</si>
  <si>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</si>
  <si>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</si>
  <si>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</si>
  <si>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</si>
  <si>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</si>
  <si>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</si>
  <si>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</si>
  <si>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</si>
  <si>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</si>
  <si>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</si>
  <si>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</si>
  <si>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</si>
  <si>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</si>
  <si>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</si>
  <si>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</si>
  <si>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</si>
  <si>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</si>
  <si>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</si>
  <si>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</si>
  <si>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</si>
  <si>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</si>
  <si>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</si>
  <si>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</si>
  <si>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</si>
  <si>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</si>
  <si>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</si>
  <si>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</si>
  <si>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</si>
  <si>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</si>
  <si>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</si>
  <si>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</si>
  <si>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</si>
  <si>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</si>
  <si>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</si>
  <si>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</si>
  <si>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</si>
  <si>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</si>
  <si>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</si>
  <si>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</si>
  <si>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</si>
  <si>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</si>
  <si>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</si>
  <si>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</si>
  <si>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</si>
  <si>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</si>
  <si>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</si>
  <si>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</si>
  <si>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</si>
  <si>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</si>
  <si>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</si>
  <si>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</si>
  <si>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</si>
  <si>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</si>
  <si>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</si>
  <si>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</si>
  <si>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</si>
  <si>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</si>
  <si>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</si>
  <si>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</si>
  <si>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</si>
  <si>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</si>
  <si>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</si>
  <si>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</si>
  <si>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</si>
  <si>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</si>
  <si>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</si>
  <si>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</si>
  <si>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</si>
  <si>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</si>
  <si>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</si>
  <si>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</si>
  <si>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</si>
  <si>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</si>
  <si>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</si>
  <si>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</si>
  <si>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</si>
  <si>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</si>
  <si>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</si>
  <si>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</si>
  <si>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</si>
  <si>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</si>
  <si>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</si>
  <si>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</si>
  <si>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</si>
  <si>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</si>
  <si>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</si>
  <si>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</si>
  <si>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</si>
  <si>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</si>
  <si>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</si>
  <si>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</si>
  <si>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</si>
  <si>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</si>
  <si>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</si>
  <si>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</si>
  <si>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</si>
  <si>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</si>
  <si>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</si>
  <si>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</si>
  <si>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</si>
  <si>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</si>
  <si>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</si>
  <si>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</si>
  <si>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</si>
  <si>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</si>
  <si>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</si>
  <si>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</si>
  <si>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</si>
  <si>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</si>
  <si>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</si>
  <si>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</si>
  <si>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</si>
  <si>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</si>
  <si>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</si>
  <si>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</si>
  <si>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</si>
  <si>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</si>
  <si>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</si>
  <si>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</si>
  <si>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</si>
  <si>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</si>
  <si>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</si>
  <si>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</si>
  <si>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</si>
  <si>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</si>
  <si>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</si>
  <si>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</si>
  <si>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</si>
  <si>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</si>
  <si>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</si>
  <si>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</si>
  <si>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</si>
  <si>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</si>
  <si>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</si>
  <si>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</si>
  <si>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</si>
  <si>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</si>
  <si>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</si>
  <si>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</si>
  <si>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</si>
  <si>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</si>
  <si>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</si>
  <si>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</si>
  <si>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</si>
  <si>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</si>
  <si>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</si>
  <si>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</si>
  <si>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</si>
  <si>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</si>
  <si>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</si>
  <si>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</si>
  <si>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</si>
  <si>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</si>
  <si>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</si>
  <si>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</si>
  <si>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</si>
  <si>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</si>
  <si>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</si>
  <si>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</si>
  <si>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</si>
  <si>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</si>
  <si>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</si>
  <si>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</si>
  <si>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</si>
  <si>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</si>
  <si>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</si>
  <si>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</si>
  <si>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</si>
  <si>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</si>
  <si>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</si>
  <si>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</si>
  <si>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</si>
  <si>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</si>
  <si>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</si>
  <si>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</si>
  <si>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</si>
  <si>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</si>
  <si>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</si>
  <si>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</si>
  <si>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</si>
  <si>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</si>
  <si>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</si>
  <si>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</si>
  <si>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</si>
  <si>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</si>
  <si>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</si>
  <si>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</si>
  <si>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</si>
  <si>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</si>
  <si>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</si>
  <si>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</si>
  <si>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</si>
  <si>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</si>
  <si>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</si>
  <si>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</si>
  <si>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</si>
  <si>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</si>
  <si>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</si>
  <si>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</si>
  <si>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</si>
  <si>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</si>
  <si>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</si>
  <si>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</si>
  <si>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</si>
  <si>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</si>
  <si>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</si>
  <si>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</si>
  <si>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</si>
  <si>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</si>
  <si>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</si>
  <si>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</si>
  <si>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</si>
  <si>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</si>
  <si>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</si>
  <si>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</si>
  <si>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</si>
  <si>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</si>
  <si>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</si>
  <si>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</si>
  <si>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</si>
  <si>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</si>
  <si>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</si>
  <si>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</si>
  <si>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</si>
  <si>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</si>
  <si>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</si>
  <si>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</si>
  <si>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</si>
  <si>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</si>
  <si>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</si>
  <si>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</si>
  <si>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</si>
  <si>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</si>
  <si>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</si>
  <si>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</si>
  <si>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</si>
  <si>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</si>
  <si>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</si>
  <si>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</si>
  <si>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</si>
  <si>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</si>
  <si>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</si>
  <si>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</si>
  <si>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</si>
  <si>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</si>
  <si>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</si>
  <si>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</si>
  <si>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</si>
  <si>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</si>
  <si>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</si>
  <si>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</si>
  <si>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</si>
  <si>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</si>
  <si>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</si>
  <si>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</si>
  <si>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</si>
  <si>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</si>
  <si>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</si>
  <si>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</si>
  <si>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</si>
  <si>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</si>
  <si>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</si>
  <si>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</si>
  <si>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</si>
  <si>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</si>
  <si>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</si>
  <si>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</si>
  <si>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</si>
  <si>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</si>
  <si>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</si>
  <si>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</si>
  <si>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</si>
  <si>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</si>
  <si>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</si>
  <si>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</si>
  <si>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</si>
  <si>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</si>
  <si>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</si>
  <si>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</si>
  <si>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</si>
  <si>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</si>
  <si>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</si>
  <si>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</si>
  <si>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</si>
  <si>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</si>
  <si>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</si>
  <si>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</si>
  <si>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</si>
  <si>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</si>
  <si>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</si>
  <si>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</si>
  <si>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</si>
  <si>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</si>
  <si>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</si>
  <si>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</si>
  <si>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</si>
  <si>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</si>
  <si>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</si>
  <si>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</si>
  <si>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</si>
  <si>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</si>
  <si>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</si>
  <si>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</si>
  <si>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</si>
  <si>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</si>
  <si>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</si>
  <si>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</si>
  <si>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</si>
  <si>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</si>
  <si>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</si>
  <si>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</si>
  <si>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</si>
  <si>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</si>
  <si>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</si>
  <si>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</si>
  <si>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</si>
  <si>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</si>
  <si>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</si>
  <si>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</si>
  <si>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</si>
  <si>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</si>
  <si>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</si>
  <si>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</si>
  <si>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</si>
  <si>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</si>
  <si>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</si>
  <si>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</si>
  <si>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</si>
  <si>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</si>
  <si>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</si>
  <si>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</si>
  <si>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</si>
  <si>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</si>
  <si>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</si>
  <si>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</si>
  <si>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</si>
  <si>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</si>
  <si>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</si>
  <si>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</si>
  <si>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</si>
  <si>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</si>
  <si>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</si>
  <si>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</si>
  <si>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</si>
  <si>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</si>
  <si>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</si>
  <si>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</si>
  <si>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</si>
  <si>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</si>
  <si>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</si>
  <si>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</si>
  <si>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</si>
  <si>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</si>
  <si>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</si>
  <si>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</si>
  <si>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</si>
  <si>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</si>
  <si>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</si>
  <si>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</si>
  <si>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</si>
  <si>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</si>
  <si>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</si>
  <si>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</si>
  <si>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</si>
  <si>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</si>
  <si>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</si>
  <si>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</si>
  <si>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</si>
  <si>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</si>
  <si>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</si>
  <si>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</si>
  <si>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</si>
  <si>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</si>
  <si>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</si>
  <si>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</si>
  <si>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</si>
  <si>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</si>
  <si>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</si>
  <si>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</si>
  <si>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</si>
  <si>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</si>
  <si>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</si>
  <si>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</si>
  <si>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</si>
  <si>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</si>
  <si>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</si>
  <si>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</si>
  <si>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</si>
  <si>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</si>
  <si>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</si>
  <si>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</si>
  <si>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</si>
  <si>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</si>
  <si>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</si>
  <si>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</si>
  <si>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</si>
  <si>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</si>
  <si>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</si>
  <si>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</si>
  <si>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</si>
  <si>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</si>
  <si>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</si>
  <si>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</si>
  <si>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</si>
  <si>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</si>
  <si>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</si>
  <si>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</si>
  <si>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</si>
  <si>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</si>
  <si>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</si>
  <si>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</si>
  <si>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</si>
  <si>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</si>
  <si>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</si>
  <si>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</si>
  <si>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</si>
  <si>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</si>
  <si>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</si>
  <si>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</si>
  <si>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</si>
  <si>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</si>
  <si>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</si>
  <si>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</si>
  <si>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</si>
  <si>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</si>
  <si>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</si>
  <si>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</si>
  <si>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</si>
  <si>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</si>
  <si>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</si>
  <si>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</si>
  <si>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</si>
  <si>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</si>
  <si>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</si>
  <si>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</si>
  <si>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</si>
  <si>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</si>
  <si>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</si>
  <si>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</si>
  <si>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</si>
  <si>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</si>
  <si>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</si>
  <si>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</si>
  <si>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</si>
  <si>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</si>
  <si>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</si>
  <si>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</si>
  <si>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</si>
  <si>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</si>
  <si>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</si>
  <si>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</si>
  <si>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</si>
  <si>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</si>
  <si>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</si>
  <si>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</si>
  <si>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</si>
  <si>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</si>
  <si>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</si>
  <si>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</si>
  <si>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</si>
  <si>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</si>
  <si>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</si>
  <si>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</si>
  <si>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</si>
  <si>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</si>
  <si>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</si>
  <si>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</si>
  <si>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</si>
  <si>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</si>
  <si>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</si>
  <si>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</si>
  <si>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</si>
  <si>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</si>
  <si>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</si>
  <si>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</si>
  <si>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</si>
  <si>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</si>
  <si>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</si>
  <si>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</si>
  <si>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</si>
  <si>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</si>
  <si>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</si>
  <si>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</si>
  <si>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</si>
  <si>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</si>
  <si>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</si>
  <si>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</si>
  <si>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</si>
  <si>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</si>
  <si>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</si>
  <si>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</si>
  <si>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</si>
  <si>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</si>
  <si>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</si>
  <si>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</si>
  <si>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</si>
  <si>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</si>
  <si>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</si>
  <si>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</si>
  <si>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</si>
  <si>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</si>
  <si>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</si>
  <si>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</si>
  <si>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</si>
  <si>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</si>
  <si>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</si>
  <si>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</si>
  <si>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</si>
  <si>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</si>
  <si>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</si>
  <si>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</si>
  <si>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</si>
  <si>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</si>
  <si>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</si>
  <si>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</si>
  <si>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</si>
  <si>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</si>
  <si>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</si>
  <si>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</si>
  <si>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</si>
  <si>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</si>
  <si>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</si>
  <si>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</si>
  <si>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</si>
  <si>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</si>
  <si>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</si>
  <si>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</si>
  <si>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</si>
  <si>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</si>
  <si>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</si>
  <si>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</si>
  <si>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</si>
  <si>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</si>
  <si>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</si>
  <si>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</si>
  <si>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</si>
  <si>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</si>
  <si>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</si>
  <si>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</si>
  <si>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</si>
  <si>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</si>
  <si>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</si>
  <si>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</si>
  <si>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</si>
  <si>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</si>
  <si>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</si>
  <si>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</si>
  <si>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</si>
  <si>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</si>
  <si>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</si>
  <si>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</si>
  <si>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</si>
  <si>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</si>
  <si>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</si>
  <si>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</si>
  <si>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</si>
  <si>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</si>
  <si>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</si>
  <si>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</si>
  <si>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</si>
  <si>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</si>
  <si>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</si>
  <si>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</si>
  <si>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</si>
  <si>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</si>
  <si>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</si>
  <si>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</si>
  <si>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</si>
  <si>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</si>
  <si>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</si>
  <si>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</si>
  <si>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</si>
  <si>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</si>
  <si>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</si>
  <si>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</si>
  <si>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</si>
  <si>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</si>
  <si>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</si>
  <si>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</si>
  <si>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</si>
  <si>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</si>
  <si>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</si>
  <si>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</si>
  <si>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</si>
  <si>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</si>
  <si>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</si>
  <si>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</si>
  <si>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</si>
  <si>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</si>
  <si>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</si>
  <si>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</si>
  <si>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</si>
  <si>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</si>
  <si>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</si>
  <si>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</si>
  <si>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</si>
  <si>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</si>
  <si>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</si>
  <si>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</si>
  <si>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</si>
  <si>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</si>
  <si>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</si>
  <si>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</si>
  <si>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</si>
  <si>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</si>
  <si>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</si>
  <si>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</si>
  <si>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</si>
  <si>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</si>
  <si>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</si>
  <si>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</si>
  <si>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</si>
  <si>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</si>
  <si>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</si>
  <si>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</si>
  <si>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</si>
  <si>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</si>
  <si>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</si>
  <si>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</si>
  <si>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</si>
  <si>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</si>
  <si>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</si>
  <si>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</si>
  <si>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</si>
  <si>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</si>
  <si>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</si>
  <si>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</si>
  <si>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</si>
  <si>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</si>
  <si>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</si>
  <si>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</si>
  <si>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</si>
  <si>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</si>
  <si>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</si>
  <si>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</si>
  <si>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</si>
  <si>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</si>
  <si>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</si>
  <si>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</si>
  <si>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</si>
  <si>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</si>
  <si>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</si>
  <si>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</si>
  <si>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</si>
  <si>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</si>
  <si>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</si>
  <si>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</si>
  <si>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</si>
  <si>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</si>
  <si>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</si>
  <si>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</si>
  <si>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</si>
  <si>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</si>
  <si>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</si>
  <si>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</si>
  <si>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</si>
  <si>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</si>
  <si>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</si>
  <si>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</si>
  <si>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</si>
  <si>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</si>
  <si>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</si>
  <si>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</si>
  <si>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</si>
  <si>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</si>
  <si>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</si>
  <si>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</si>
  <si>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</si>
  <si>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</si>
  <si>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</si>
  <si>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</si>
  <si>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</si>
  <si>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</si>
  <si>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</si>
  <si>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</si>
  <si>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</si>
  <si>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</si>
  <si>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</si>
  <si>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</si>
  <si>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</si>
  <si>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</si>
  <si>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</si>
  <si>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</si>
  <si>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</si>
  <si>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</si>
  <si>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</si>
  <si>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</si>
  <si>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</si>
  <si>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</si>
  <si>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</si>
  <si>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</si>
  <si>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</si>
  <si>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</si>
  <si>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</si>
  <si>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</si>
  <si>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</si>
  <si>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</si>
  <si>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</si>
  <si>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</si>
  <si>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</si>
  <si>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</si>
  <si>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</si>
  <si>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</si>
  <si>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</si>
  <si>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</si>
  <si>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</si>
  <si>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</si>
  <si>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</si>
  <si>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</si>
  <si>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</si>
  <si>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</si>
  <si>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</si>
  <si>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</si>
  <si>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</si>
  <si>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</si>
  <si>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</si>
  <si>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</si>
  <si>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</si>
  <si>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</si>
  <si>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</si>
  <si>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</si>
  <si>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</si>
  <si>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</si>
  <si>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</si>
  <si>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</si>
  <si>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</si>
  <si>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</si>
  <si>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</si>
  <si>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</si>
  <si>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</si>
  <si>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</si>
  <si>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</si>
  <si>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</si>
  <si>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</si>
  <si>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</si>
  <si>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</si>
  <si>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</si>
  <si>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</si>
  <si>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</si>
  <si>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</si>
  <si>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</si>
  <si>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</si>
  <si>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</si>
  <si>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</si>
  <si>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</si>
  <si>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</si>
  <si>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</si>
  <si>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</si>
  <si>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</si>
  <si>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</si>
  <si>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</si>
  <si>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</si>
  <si>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</si>
  <si>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</si>
  <si>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</si>
  <si>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</si>
  <si>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</si>
  <si>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</si>
  <si>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</si>
  <si>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</si>
  <si>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</si>
  <si>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</si>
  <si>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</si>
  <si>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</si>
  <si>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</si>
  <si>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</si>
  <si>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</si>
  <si>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</si>
  <si>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</si>
  <si>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</si>
  <si>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</si>
  <si>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</si>
  <si>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</si>
  <si>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</si>
  <si>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</si>
  <si>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</si>
  <si>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</si>
  <si>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</si>
  <si>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</si>
  <si>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</si>
  <si>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</si>
  <si>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</si>
  <si>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</si>
  <si>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</si>
  <si>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</si>
  <si>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</si>
  <si>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</si>
  <si>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</si>
  <si>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</si>
  <si>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</si>
  <si>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</si>
  <si>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</si>
  <si>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</si>
  <si>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</si>
  <si>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</si>
  <si>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</si>
  <si>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</si>
  <si>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</si>
  <si>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</si>
  <si>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</si>
  <si>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</si>
  <si>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</si>
  <si>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</si>
  <si>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</si>
  <si>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</si>
  <si>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</si>
  <si>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</si>
  <si>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</si>
  <si>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</si>
  <si>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</si>
  <si>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</si>
  <si>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</si>
  <si>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</si>
  <si>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</si>
  <si>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</si>
  <si>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</si>
  <si>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</si>
  <si>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</si>
  <si>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</si>
  <si>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</si>
  <si>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</si>
  <si>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</si>
  <si>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</si>
  <si>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</si>
  <si>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</si>
  <si>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</si>
  <si>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</si>
  <si>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</si>
  <si>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</si>
  <si>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</si>
  <si>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</si>
  <si>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</si>
  <si>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</si>
  <si>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</si>
  <si>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</si>
  <si>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</si>
  <si>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</si>
  <si>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</si>
  <si>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</si>
  <si>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</si>
  <si>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</si>
  <si>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</si>
  <si>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</si>
  <si>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</si>
  <si>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</si>
  <si>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</si>
  <si>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</si>
  <si>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</si>
  <si>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</si>
  <si>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</si>
  <si>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</si>
  <si>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</si>
  <si>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</si>
  <si>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</si>
  <si>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</si>
  <si>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</si>
  <si>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</si>
  <si>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</si>
  <si>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</si>
  <si>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</si>
  <si>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</si>
  <si>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</si>
  <si>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</si>
  <si>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</si>
  <si>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</si>
  <si>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</si>
  <si>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</si>
  <si>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</si>
  <si>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</si>
  <si>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</si>
  <si>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</si>
  <si>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</si>
  <si>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</si>
  <si>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</si>
  <si>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</si>
  <si>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</si>
  <si>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</si>
  <si>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</si>
  <si>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</si>
  <si>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</si>
  <si>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</si>
  <si>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</si>
  <si>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</si>
  <si>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</si>
  <si>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</si>
  <si>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</si>
  <si>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</si>
  <si>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</si>
  <si>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</si>
  <si>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</si>
  <si>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</si>
  <si>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</si>
  <si>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</si>
  <si>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</si>
  <si>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</si>
  <si>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</si>
  <si>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</si>
  <si>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</si>
  <si>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</si>
  <si>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</si>
  <si>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</si>
  <si>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</si>
  <si>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</si>
  <si>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</si>
  <si>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</si>
  <si>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</si>
  <si>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</si>
  <si>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</si>
  <si>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</si>
  <si>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</si>
  <si>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</si>
  <si>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</si>
  <si>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</si>
  <si>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</si>
  <si>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</si>
  <si>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</si>
  <si>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</si>
  <si>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</si>
  <si>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</si>
  <si>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</si>
  <si>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</si>
  <si>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</si>
  <si>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</si>
  <si>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</si>
  <si>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</si>
  <si>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</si>
  <si>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</si>
  <si>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</si>
  <si>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</si>
  <si>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</si>
  <si>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</si>
  <si>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</si>
  <si>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</si>
  <si>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</si>
  <si>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</si>
  <si>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</si>
  <si>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</si>
  <si>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</si>
  <si>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</si>
  <si>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</si>
  <si>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</si>
  <si>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</si>
  <si>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</si>
  <si>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</si>
  <si>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</si>
  <si>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</si>
  <si>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</si>
  <si>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</si>
  <si>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</si>
  <si>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</si>
  <si>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</si>
  <si>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</si>
  <si>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</si>
  <si>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</si>
  <si>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</si>
  <si>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</si>
  <si>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</si>
  <si>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</si>
  <si>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</si>
  <si>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</si>
  <si>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</si>
  <si>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</si>
  <si>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</si>
  <si>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</si>
  <si>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</si>
  <si>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</si>
  <si>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</si>
  <si>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</si>
  <si>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</si>
  <si>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</si>
  <si>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</si>
  <si>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</si>
  <si>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</si>
  <si>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</si>
  <si>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</si>
  <si>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</si>
  <si>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</si>
  <si>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</si>
  <si>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</si>
  <si>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</si>
  <si>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</si>
  <si>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</si>
  <si>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</si>
  <si>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</si>
  <si>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</si>
  <si>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</si>
  <si>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</si>
  <si>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</si>
  <si>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</si>
  <si>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</si>
  <si>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</si>
  <si>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</si>
  <si>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</si>
  <si>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</si>
  <si>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</si>
  <si>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</si>
  <si>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</si>
  <si>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</si>
  <si>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</si>
  <si>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</si>
  <si>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</si>
  <si>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</si>
  <si>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</si>
  <si>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</si>
  <si>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</si>
  <si>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</si>
  <si>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</si>
  <si>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</si>
  <si>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</si>
  <si>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</si>
  <si>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</si>
  <si>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</si>
  <si>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</si>
  <si>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</si>
  <si>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</si>
  <si>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</si>
  <si>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</si>
  <si>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</si>
  <si>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</si>
  <si>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</si>
  <si>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</si>
  <si>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</si>
  <si>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</si>
  <si>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</si>
  <si>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</si>
  <si>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</si>
  <si>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</si>
  <si>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</si>
  <si>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</si>
  <si>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</si>
  <si>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</si>
  <si>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</si>
  <si>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</si>
  <si>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</si>
  <si>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</si>
  <si>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</si>
  <si>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</si>
  <si>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</si>
  <si>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</si>
  <si>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</si>
  <si>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</si>
  <si>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</si>
  <si>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</si>
  <si>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</si>
  <si>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</si>
  <si>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</si>
  <si>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</si>
  <si>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</si>
  <si>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</si>
  <si>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</si>
  <si>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</si>
  <si>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</si>
  <si>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</si>
  <si>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</si>
  <si>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</si>
  <si>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</si>
  <si>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</si>
  <si>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</si>
  <si>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</si>
  <si>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</si>
  <si>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</si>
  <si>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</si>
  <si>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</si>
  <si>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</si>
  <si>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</si>
  <si>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</si>
  <si>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</si>
  <si>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</si>
  <si>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</si>
  <si>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</si>
  <si>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</si>
  <si>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</si>
  <si>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</si>
  <si>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</si>
  <si>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</si>
  <si>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</si>
  <si>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</si>
  <si>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</si>
  <si>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</si>
  <si>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</si>
  <si>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</si>
  <si>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</si>
  <si>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</si>
  <si>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</si>
  <si>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</si>
  <si>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</si>
  <si>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</si>
  <si>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</si>
  <si>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</si>
  <si>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</si>
  <si>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</si>
  <si>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</si>
  <si>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</si>
  <si>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</si>
  <si>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</si>
  <si>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</si>
  <si>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</si>
  <si>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</si>
  <si>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</si>
  <si>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</si>
  <si>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</si>
  <si>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</si>
  <si>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</si>
  <si>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</si>
  <si>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</si>
  <si>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</si>
  <si>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</si>
  <si>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</si>
  <si>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</si>
  <si>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</si>
  <si>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</si>
  <si>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</si>
  <si>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</si>
  <si>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</si>
  <si>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</si>
  <si>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</si>
  <si>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</si>
  <si>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</si>
  <si>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</si>
  <si>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</si>
  <si>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</si>
  <si>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</si>
  <si>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</si>
  <si>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</si>
  <si>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</si>
  <si>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</si>
  <si>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</si>
  <si>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</si>
  <si>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</si>
  <si>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</si>
  <si>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</si>
  <si>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</si>
  <si>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</si>
  <si>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</si>
  <si>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</si>
  <si>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</si>
  <si>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</si>
  <si>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</si>
  <si>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</si>
  <si>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</si>
  <si>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</si>
  <si>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</si>
  <si>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</si>
  <si>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</si>
  <si>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</si>
  <si>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</si>
  <si>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</si>
  <si>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</si>
  <si>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</si>
  <si>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</si>
  <si>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</si>
  <si>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</si>
  <si>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</si>
  <si>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</si>
  <si>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</si>
  <si>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</si>
  <si>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</si>
  <si>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</si>
  <si>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</si>
  <si>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</si>
  <si>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</si>
  <si>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</si>
  <si>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</si>
  <si>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</si>
  <si>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</si>
  <si>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</si>
  <si>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</si>
  <si>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</si>
  <si>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</si>
  <si>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</si>
  <si>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</si>
  <si>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</si>
  <si>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</si>
  <si>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</si>
  <si>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</si>
  <si>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</si>
  <si>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</si>
  <si>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</si>
  <si>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</si>
  <si>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</si>
  <si>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</si>
  <si>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</si>
  <si>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</si>
  <si>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</si>
  <si>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</si>
  <si>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</si>
  <si>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</si>
  <si>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</si>
  <si>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</si>
  <si>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</si>
  <si>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</si>
  <si>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</si>
  <si>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</si>
  <si>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</si>
  <si>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</si>
  <si>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</si>
  <si>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</si>
  <si>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</si>
  <si>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</si>
  <si>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</si>
  <si>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</si>
  <si>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</si>
  <si>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</si>
  <si>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</si>
  <si>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</si>
  <si>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</si>
  <si>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</si>
  <si>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</si>
  <si>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</si>
  <si>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</si>
  <si>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</si>
  <si>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</si>
  <si>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</si>
  <si>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</si>
  <si>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</si>
  <si>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</si>
  <si>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</si>
  <si>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</si>
  <si>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</si>
  <si>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</si>
  <si>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</si>
  <si>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</si>
  <si>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</si>
  <si>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</si>
  <si>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</si>
  <si>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</si>
  <si>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</si>
  <si>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</si>
  <si>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</si>
  <si>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</si>
  <si>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</si>
  <si>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</si>
  <si>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</si>
  <si>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</si>
  <si>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</si>
  <si>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</si>
  <si>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</si>
  <si>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</si>
  <si>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</si>
  <si>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</si>
  <si>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</si>
  <si>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</si>
  <si>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</si>
  <si>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</si>
  <si>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</si>
  <si>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</si>
  <si>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</si>
  <si>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</si>
  <si>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</si>
  <si>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</si>
  <si>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</si>
  <si>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</si>
  <si>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</si>
  <si>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</si>
  <si>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</si>
  <si>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</si>
  <si>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</si>
  <si>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</si>
  <si>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</si>
  <si>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</si>
  <si>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</si>
  <si>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</si>
  <si>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</si>
  <si>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</si>
  <si>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</si>
  <si>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</si>
  <si>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</si>
  <si>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</si>
  <si>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</si>
  <si>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</si>
  <si>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</si>
  <si>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</si>
  <si>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</si>
  <si>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</si>
  <si>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</si>
  <si>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</si>
  <si>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</si>
  <si>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</si>
  <si>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</si>
  <si>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</si>
  <si>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</si>
  <si>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</si>
  <si>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</si>
  <si>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</si>
  <si>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</si>
  <si>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</si>
  <si>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</si>
  <si>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</si>
  <si>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</si>
  <si>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</si>
  <si>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</si>
  <si>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</si>
  <si>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</si>
  <si>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</si>
  <si>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</si>
  <si>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</si>
  <si>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</si>
  <si>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</si>
  <si>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</si>
  <si>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</si>
  <si>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</si>
  <si>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</si>
  <si>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</si>
  <si>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</si>
  <si>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</si>
  <si>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</si>
  <si>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</si>
  <si>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</si>
  <si>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</si>
  <si>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</si>
  <si>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</si>
  <si>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</si>
  <si>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</si>
  <si>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</si>
  <si>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</si>
  <si>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</si>
  <si>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</si>
  <si>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</si>
  <si>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</si>
  <si>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</si>
  <si>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</si>
  <si>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</si>
  <si>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</si>
  <si>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</si>
  <si>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</si>
  <si>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</si>
  <si>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</si>
  <si>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</si>
  <si>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</si>
  <si>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</si>
  <si>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</si>
  <si>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</si>
  <si>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</si>
  <si>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</si>
  <si>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</si>
  <si>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</si>
  <si>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</si>
  <si>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</si>
  <si>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</si>
  <si>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</si>
  <si>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</si>
  <si>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</si>
  <si>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</si>
  <si>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</si>
  <si>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</si>
  <si>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</si>
  <si>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</si>
  <si>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</si>
  <si>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</si>
  <si>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</si>
  <si>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</si>
  <si>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</si>
  <si>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</si>
  <si>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</si>
  <si>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</si>
  <si>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</si>
  <si>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</si>
  <si>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</si>
  <si>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</si>
  <si>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</si>
  <si>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</si>
  <si>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</si>
  <si>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</si>
  <si>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</si>
  <si>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</si>
  <si>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</si>
  <si>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</si>
  <si>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</si>
  <si>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</si>
  <si>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</si>
  <si>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</si>
  <si>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</si>
  <si>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</si>
  <si>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</si>
  <si>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</si>
  <si>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</si>
  <si>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</si>
  <si>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</si>
  <si>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</si>
  <si>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</si>
  <si>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</si>
  <si>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</si>
  <si>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</si>
  <si>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</si>
  <si>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</si>
  <si>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</si>
  <si>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</si>
  <si>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</si>
  <si>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</si>
  <si>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</si>
  <si>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</si>
  <si>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</si>
  <si>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</si>
  <si>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</si>
  <si>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</si>
  <si>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</si>
  <si>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</si>
  <si>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</si>
  <si>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</si>
  <si>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</si>
  <si>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</si>
  <si>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</si>
  <si>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</si>
  <si>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</si>
  <si>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</si>
  <si>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</si>
  <si>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</si>
  <si>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</si>
  <si>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</si>
  <si>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</si>
  <si>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</si>
  <si>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</si>
  <si>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</si>
  <si>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</si>
  <si>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</si>
  <si>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</si>
  <si>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</si>
  <si>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</si>
  <si>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</si>
  <si>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</si>
  <si>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</si>
  <si>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</si>
  <si>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</si>
  <si>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</si>
  <si>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</si>
  <si>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</si>
  <si>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</si>
  <si>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</si>
  <si>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</si>
  <si>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</si>
  <si>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</si>
  <si>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</si>
  <si>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</si>
  <si>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</si>
  <si>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</si>
  <si>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</si>
  <si>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</si>
  <si>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</si>
  <si>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</si>
  <si>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</si>
  <si>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</si>
  <si>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</si>
  <si>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</si>
  <si>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</si>
  <si>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</si>
  <si>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</si>
  <si>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</si>
  <si>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</si>
  <si>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</si>
  <si>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</si>
  <si>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</si>
  <si>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</si>
  <si>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</si>
  <si>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</si>
  <si>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</si>
  <si>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</si>
  <si>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</si>
  <si>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</si>
  <si>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</si>
  <si>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</si>
  <si>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</si>
  <si>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</si>
  <si>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</si>
  <si>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</si>
  <si>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</si>
  <si>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</si>
  <si>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</si>
  <si>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</si>
  <si>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</si>
  <si>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</si>
  <si>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</si>
  <si>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</si>
  <si>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</si>
  <si>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</si>
  <si>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</si>
  <si>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</si>
  <si>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</si>
  <si>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</si>
  <si>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</si>
  <si>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</si>
  <si>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</si>
  <si>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</si>
  <si>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</si>
  <si>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</si>
  <si>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</si>
  <si>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</si>
  <si>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</si>
  <si>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</si>
  <si>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</si>
  <si>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</si>
  <si>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</si>
  <si>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</si>
  <si>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</si>
  <si>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</si>
  <si>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</si>
  <si>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</si>
  <si>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</si>
  <si>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</si>
  <si>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</si>
  <si>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</si>
  <si>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</si>
  <si>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</si>
  <si>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</si>
  <si>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</si>
  <si>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</si>
  <si>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</si>
  <si>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</si>
  <si>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</si>
  <si>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</si>
  <si>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</si>
  <si>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</si>
  <si>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</si>
  <si>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</si>
  <si>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</si>
  <si>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</si>
  <si>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</si>
  <si>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</si>
  <si>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</si>
  <si>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</si>
  <si>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</si>
  <si>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</si>
  <si>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</si>
  <si>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</si>
  <si>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</si>
  <si>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</si>
  <si>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</si>
  <si>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</si>
  <si>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</si>
  <si>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</si>
  <si>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</si>
  <si>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</si>
  <si>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</si>
  <si>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</si>
  <si>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</si>
  <si>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</si>
  <si>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</si>
  <si>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</si>
  <si>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</si>
  <si>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</si>
  <si>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</si>
  <si>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</si>
  <si>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</si>
  <si>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</si>
  <si>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</si>
  <si>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</si>
  <si>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</si>
  <si>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</si>
  <si>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</si>
  <si>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</si>
  <si>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</si>
  <si>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</si>
  <si>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</si>
  <si>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</si>
  <si>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</si>
  <si>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</si>
  <si>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</si>
  <si>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</si>
  <si>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</si>
  <si>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</si>
  <si>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</si>
  <si>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</si>
  <si>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</si>
  <si>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</si>
  <si>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</si>
  <si>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</si>
  <si>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</si>
  <si>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</si>
  <si>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</si>
  <si>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</si>
  <si>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</si>
  <si>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</si>
  <si>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</si>
  <si>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</si>
  <si>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</si>
  <si>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</si>
  <si>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</si>
  <si>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</si>
  <si>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</si>
  <si>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</si>
  <si>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</si>
  <si>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</si>
  <si>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</si>
  <si>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</si>
  <si>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</si>
  <si>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</si>
  <si>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</si>
  <si>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</si>
  <si>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</si>
  <si>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</si>
  <si>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</si>
  <si>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</si>
  <si>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</si>
  <si>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</si>
  <si>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</si>
  <si>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</si>
  <si>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</si>
  <si>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</si>
  <si>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</si>
  <si>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</si>
  <si>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</si>
  <si>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</si>
  <si>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</si>
  <si>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</si>
  <si>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</si>
  <si>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</si>
  <si>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</si>
  <si>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</si>
  <si>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</si>
  <si>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</si>
  <si>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</si>
  <si>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</si>
  <si>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</si>
  <si>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</si>
  <si>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</si>
  <si>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</si>
  <si>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</si>
  <si>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</si>
  <si>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</si>
  <si>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</si>
  <si>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</si>
  <si>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</si>
  <si>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</si>
  <si>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</si>
  <si>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</si>
  <si>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</si>
  <si>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</si>
  <si>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</si>
  <si>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</si>
  <si>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</si>
  <si>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</si>
  <si>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</si>
  <si>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</si>
  <si>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</si>
  <si>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</si>
  <si>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</si>
  <si>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</si>
  <si>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</si>
  <si>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</si>
  <si>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</si>
  <si>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</si>
  <si>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</si>
  <si>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</si>
  <si>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</si>
  <si>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</si>
  <si>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</si>
  <si>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</si>
  <si>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</si>
  <si>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</si>
  <si>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</si>
  <si>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</si>
  <si>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</si>
  <si>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</si>
  <si>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</si>
  <si>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</si>
  <si>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</si>
  <si>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</si>
  <si>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</si>
  <si>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</si>
  <si>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</si>
  <si>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</si>
  <si>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</si>
  <si>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</si>
  <si>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</si>
  <si>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</si>
  <si>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</si>
  <si>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</si>
  <si>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</si>
  <si>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</si>
  <si>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</si>
  <si>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</si>
  <si>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</si>
  <si>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</si>
  <si>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</si>
  <si>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</si>
  <si>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</si>
  <si>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</si>
  <si>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</si>
  <si>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</si>
  <si>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</si>
  <si>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</si>
  <si>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</si>
  <si>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</si>
  <si>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</si>
  <si>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</si>
  <si>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</si>
  <si>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</si>
  <si>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</si>
  <si>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</si>
  <si>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</si>
  <si>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</si>
  <si>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</si>
  <si>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</si>
  <si>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</si>
  <si>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</si>
  <si>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</si>
  <si>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</si>
  <si>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</si>
  <si>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</si>
  <si>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</si>
  <si>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</si>
  <si>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</si>
  <si>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</si>
  <si>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</si>
  <si>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</si>
  <si>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</si>
  <si>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</si>
  <si>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</si>
  <si>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</si>
  <si>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</si>
  <si>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</si>
  <si>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</si>
  <si>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</si>
  <si>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</si>
  <si>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</si>
  <si>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</si>
  <si>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</si>
  <si>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</si>
  <si>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</si>
  <si>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</si>
  <si>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</si>
  <si>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</si>
  <si>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</si>
  <si>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</si>
  <si>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</si>
  <si>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</si>
  <si>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</si>
  <si>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</si>
  <si>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</si>
  <si>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</si>
  <si>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</si>
  <si>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</si>
  <si>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</si>
  <si>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</si>
  <si>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</si>
  <si>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</si>
  <si>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</si>
  <si>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</si>
  <si>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</si>
  <si>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</si>
  <si>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</si>
  <si>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</si>
  <si>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</si>
  <si>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</si>
  <si>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</si>
  <si>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</si>
  <si>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</si>
  <si>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</si>
  <si>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</si>
  <si>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</si>
  <si>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</si>
  <si>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</si>
  <si>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</si>
  <si>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</si>
  <si>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</si>
  <si>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</si>
  <si>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</si>
  <si>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</si>
  <si>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</si>
  <si>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</si>
  <si>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</si>
  <si>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</si>
  <si>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</si>
  <si>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</si>
  <si>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</si>
  <si>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</si>
  <si>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</si>
  <si>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</si>
  <si>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</si>
  <si>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</si>
  <si>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</si>
  <si>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</si>
  <si>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</si>
  <si>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</si>
  <si>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</si>
  <si>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</si>
  <si>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</si>
  <si>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</si>
  <si>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</si>
  <si>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</si>
  <si>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</si>
  <si>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</si>
  <si>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</si>
  <si>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</si>
  <si>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</si>
  <si>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</si>
  <si>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</si>
  <si>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</si>
  <si>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</si>
  <si>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</si>
  <si>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</si>
  <si>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</si>
  <si>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</si>
  <si>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</si>
  <si>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</si>
  <si>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</si>
  <si>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</si>
  <si>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</si>
  <si>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</si>
  <si>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</si>
  <si>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</si>
  <si>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</si>
  <si>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</si>
  <si>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</si>
  <si>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</si>
  <si>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</si>
  <si>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</si>
  <si>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</si>
  <si>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</si>
  <si>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</si>
  <si>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</si>
  <si>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</si>
  <si>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</si>
  <si>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</si>
  <si>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</si>
  <si>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</si>
  <si>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</si>
  <si>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</si>
  <si>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</si>
  <si>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</si>
  <si>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</si>
  <si>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</si>
  <si>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</si>
  <si>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</si>
  <si>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</si>
  <si>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</si>
  <si>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</si>
  <si>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</si>
  <si>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</si>
  <si>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</si>
  <si>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</si>
  <si>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</si>
  <si>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</si>
  <si>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</si>
  <si>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</si>
  <si>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</si>
  <si>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</si>
  <si>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</si>
  <si>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</si>
  <si>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</si>
  <si>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</si>
  <si>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</si>
  <si>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</si>
  <si>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</si>
  <si>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</si>
  <si>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</si>
  <si>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</si>
  <si>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</si>
  <si>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</si>
  <si>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</si>
  <si>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</si>
  <si>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</si>
  <si>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</si>
  <si>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</si>
  <si>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</si>
  <si>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</si>
  <si>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</si>
  <si>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</si>
  <si>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</si>
  <si>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</si>
  <si>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</si>
  <si>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</si>
  <si>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</si>
  <si>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</si>
  <si>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</si>
  <si>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</si>
  <si>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</si>
  <si>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</si>
  <si>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</si>
  <si>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</si>
  <si>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</si>
  <si>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</si>
  <si>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</si>
  <si>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</si>
  <si>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</si>
  <si>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</si>
  <si>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</si>
  <si>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</si>
  <si>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</si>
  <si>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</si>
  <si>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</si>
  <si>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</si>
  <si>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</si>
  <si>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</si>
  <si>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</si>
  <si>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</si>
  <si>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</si>
  <si>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</si>
  <si>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</si>
  <si>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</si>
  <si>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</si>
  <si>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</si>
  <si>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</si>
  <si>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</si>
  <si>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</si>
  <si>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</si>
  <si>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</si>
  <si>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</si>
  <si>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</si>
  <si>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</si>
  <si>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</si>
  <si>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</si>
  <si>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</si>
  <si>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</si>
  <si>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</si>
  <si>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</si>
  <si>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</si>
  <si>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</si>
  <si>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</si>
  <si>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</si>
  <si>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</si>
  <si>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</si>
  <si>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</si>
  <si>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</si>
  <si>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</si>
  <si>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</si>
  <si>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</si>
  <si>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</si>
  <si>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</si>
  <si>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</si>
  <si>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</si>
  <si>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</si>
  <si>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</si>
  <si>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</si>
  <si>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</si>
  <si>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</si>
  <si>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</si>
  <si>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</si>
  <si>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</si>
  <si>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</si>
  <si>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</si>
  <si>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</si>
  <si>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</si>
  <si>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</si>
  <si>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</si>
  <si>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</si>
  <si>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</si>
  <si>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</si>
  <si>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</si>
  <si>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</si>
  <si>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</si>
  <si>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</si>
  <si>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</si>
  <si>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</si>
  <si>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</si>
  <si>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</si>
  <si>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</si>
  <si>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</si>
  <si>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</si>
  <si>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</si>
  <si>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</si>
  <si>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</si>
  <si>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</si>
  <si>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</si>
  <si>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</si>
  <si>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</si>
  <si>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</si>
  <si>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</si>
  <si>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</si>
  <si>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</si>
  <si>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</si>
  <si>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</si>
  <si>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</si>
  <si>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</si>
  <si>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</si>
  <si>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</si>
  <si>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</si>
  <si>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</si>
  <si>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</si>
  <si>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</si>
  <si>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</si>
  <si>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</si>
  <si>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</si>
  <si>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</si>
  <si>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</si>
  <si>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</si>
  <si>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</si>
  <si>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</si>
  <si>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</si>
  <si>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</si>
  <si>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</si>
  <si>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</si>
  <si>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</si>
  <si>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</si>
  <si>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</si>
  <si>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</si>
  <si>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</si>
  <si>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</si>
  <si>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</si>
  <si>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</si>
  <si>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</si>
  <si>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</si>
  <si>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</si>
  <si>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</si>
  <si>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</si>
  <si>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</si>
  <si>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</si>
  <si>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</si>
  <si>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</si>
  <si>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</si>
  <si>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</si>
  <si>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</si>
  <si>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</si>
  <si>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</si>
  <si>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</si>
  <si>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</si>
  <si>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</si>
  <si>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</si>
  <si>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</si>
  <si>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</si>
  <si>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</si>
  <si>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</si>
  <si>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</si>
  <si>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</si>
  <si>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</si>
  <si>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</si>
  <si>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</si>
  <si>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</si>
  <si>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</si>
  <si>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</si>
  <si>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</si>
  <si>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</si>
  <si>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</si>
  <si>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</si>
  <si>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</si>
  <si>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</si>
  <si>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</si>
  <si>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</si>
  <si>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</si>
  <si>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</si>
  <si>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</si>
  <si>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</si>
  <si>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</si>
  <si>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</si>
  <si>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</si>
  <si>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</si>
  <si>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</si>
  <si>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</si>
  <si>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</si>
  <si>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</si>
  <si>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</si>
  <si>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</si>
  <si>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</si>
  <si>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</si>
  <si>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</si>
  <si>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</si>
  <si>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</si>
  <si>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</si>
  <si>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</si>
  <si>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</si>
  <si>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</si>
  <si>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</si>
  <si>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</si>
  <si>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</si>
  <si>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</si>
  <si>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</si>
  <si>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</si>
  <si>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</si>
  <si>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</si>
  <si>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</si>
  <si>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</si>
  <si>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</si>
  <si>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</si>
  <si>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</si>
  <si>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</si>
  <si>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</si>
  <si>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</si>
  <si>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</si>
  <si>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</si>
  <si>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</si>
  <si>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</si>
  <si>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</si>
  <si>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</si>
  <si>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</si>
  <si>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</si>
  <si>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</si>
  <si>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</si>
  <si>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</si>
  <si>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</si>
  <si>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</si>
  <si>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</si>
  <si>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</si>
  <si>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</si>
  <si>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</si>
  <si>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</si>
  <si>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</si>
  <si>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</si>
  <si>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</si>
  <si>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</si>
  <si>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</si>
  <si>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</si>
  <si>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</si>
  <si>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</si>
  <si>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</si>
  <si>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</si>
  <si>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</si>
  <si>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</si>
  <si>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</si>
  <si>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</si>
  <si>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</si>
  <si>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</si>
  <si>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</si>
  <si>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</si>
  <si>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</si>
  <si>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</si>
  <si>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</si>
  <si>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</si>
  <si>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</si>
  <si>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</si>
  <si>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</si>
  <si>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</si>
  <si>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</si>
  <si>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</si>
  <si>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</si>
  <si>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</si>
  <si>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</si>
  <si>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</si>
  <si>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</si>
  <si>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</si>
  <si>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</si>
  <si>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</si>
  <si>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</si>
  <si>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</si>
  <si>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</si>
  <si>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</si>
  <si>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</si>
  <si>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</si>
  <si>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</si>
  <si>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</si>
  <si>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</si>
  <si>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</si>
  <si>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</si>
  <si>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</si>
  <si>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</si>
  <si>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</si>
  <si>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</si>
  <si>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</si>
  <si>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</si>
  <si>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</si>
  <si>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</si>
  <si>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</si>
  <si>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</si>
  <si>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</si>
  <si>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</si>
  <si>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</si>
  <si>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</si>
  <si>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</si>
  <si>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</si>
  <si>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</si>
  <si>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</si>
  <si>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</si>
  <si>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</si>
  <si>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</si>
  <si>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</si>
  <si>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</si>
  <si>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</si>
  <si>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</si>
  <si>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</si>
  <si>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</si>
  <si>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</si>
  <si>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</si>
  <si>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</si>
  <si>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</si>
  <si>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</si>
  <si>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</si>
  <si>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</si>
  <si>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</si>
  <si>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</si>
  <si>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</si>
  <si>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</si>
  <si>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</si>
  <si>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</si>
  <si>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</si>
  <si>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</si>
  <si>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</si>
  <si>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</si>
  <si>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</si>
  <si>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</si>
  <si>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</si>
  <si>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</si>
  <si>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</si>
  <si>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</si>
  <si>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</si>
  <si>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</si>
  <si>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</si>
  <si>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</si>
  <si>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</si>
  <si>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</si>
  <si>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</si>
  <si>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</si>
  <si>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</si>
  <si>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</si>
  <si>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</si>
  <si>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</si>
  <si>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</si>
  <si>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</si>
  <si>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</si>
  <si>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</si>
  <si>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</si>
  <si>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</si>
  <si>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</si>
  <si>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</si>
  <si>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</si>
  <si>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</si>
  <si>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</si>
  <si>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</si>
  <si>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</si>
  <si>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</si>
  <si>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</si>
  <si>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</si>
  <si>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</si>
  <si>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</si>
  <si>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</si>
  <si>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</si>
  <si>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</si>
  <si>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</si>
  <si>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</si>
  <si>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</si>
  <si>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</si>
  <si>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</si>
  <si>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</si>
  <si>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</si>
  <si>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</si>
  <si>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</si>
  <si>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</si>
  <si>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</si>
  <si>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</si>
  <si>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</si>
  <si>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</si>
  <si>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</si>
  <si>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</si>
  <si>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</si>
  <si>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</si>
  <si>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</si>
  <si>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</si>
  <si>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</si>
  <si>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</si>
  <si>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</si>
  <si>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</si>
  <si>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</si>
  <si>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</si>
  <si>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</si>
  <si>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</si>
  <si>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</si>
  <si>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</si>
  <si>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</si>
  <si>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</si>
  <si>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</si>
  <si>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</si>
  <si>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</si>
  <si>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</si>
  <si>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</si>
  <si>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</si>
  <si>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</si>
  <si>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</si>
  <si>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</si>
  <si>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</si>
  <si>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</si>
  <si>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</si>
  <si>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</si>
  <si>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</si>
  <si>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</si>
  <si>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</si>
  <si>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</si>
  <si>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</si>
  <si>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</si>
  <si>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</si>
  <si>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</si>
  <si>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</si>
  <si>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</si>
  <si>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</si>
  <si>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</si>
  <si>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</si>
  <si>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</si>
  <si>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</si>
  <si>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</si>
  <si>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</si>
  <si>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</si>
  <si>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</si>
  <si>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</si>
  <si>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</si>
  <si>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</si>
  <si>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</si>
  <si>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</si>
  <si>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</si>
  <si>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</si>
  <si>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</si>
  <si>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</si>
  <si>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</si>
  <si>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</si>
  <si>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</si>
  <si>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</si>
  <si>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</si>
  <si>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</si>
  <si>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</si>
  <si>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</si>
  <si>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</si>
  <si>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</si>
  <si>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</si>
  <si>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</si>
  <si>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</si>
  <si>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</si>
  <si>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</si>
  <si>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</si>
  <si>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</si>
  <si>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</si>
  <si>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</si>
  <si>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</si>
  <si>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</si>
  <si>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</si>
  <si>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</si>
  <si>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</si>
  <si>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</si>
  <si>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</si>
  <si>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</si>
  <si>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</si>
  <si>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</si>
  <si>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</si>
  <si>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</si>
  <si>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</si>
  <si>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</si>
  <si>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</si>
  <si>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</si>
  <si>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</si>
  <si>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</si>
  <si>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</si>
  <si>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</si>
  <si>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</si>
  <si>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</si>
  <si>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</si>
  <si>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</si>
  <si>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</si>
  <si>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</si>
  <si>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</si>
  <si>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</si>
  <si>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</si>
  <si>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</si>
  <si>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</si>
  <si>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</si>
  <si>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</si>
  <si>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</si>
  <si>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</si>
  <si>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</si>
  <si>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</si>
  <si>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</si>
  <si>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</si>
  <si>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</si>
  <si>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</si>
  <si>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</si>
  <si>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</si>
  <si>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</si>
  <si>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</si>
  <si>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</si>
  <si>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</si>
  <si>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</si>
  <si>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</si>
  <si>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</si>
  <si>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</si>
  <si>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</si>
  <si>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</si>
  <si>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</si>
  <si>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</si>
  <si>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</si>
  <si>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</si>
  <si>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</si>
  <si>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</si>
  <si>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</si>
  <si>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</si>
  <si>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</si>
  <si>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</si>
  <si>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</si>
  <si>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</si>
  <si>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</si>
  <si>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</si>
  <si>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</si>
  <si>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</si>
  <si>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</si>
  <si>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</si>
  <si>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</si>
  <si>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</si>
  <si>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</si>
  <si>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</si>
  <si>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</si>
  <si>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</si>
  <si>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</si>
  <si>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</si>
  <si>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</si>
  <si>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</si>
  <si>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</si>
  <si>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</si>
  <si>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</si>
  <si>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</si>
  <si>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</si>
  <si>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</si>
  <si>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</si>
  <si>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</si>
  <si>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</si>
  <si>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</si>
  <si>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</si>
  <si>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</si>
  <si>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</si>
  <si>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</si>
  <si>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</si>
  <si>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</si>
  <si>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</si>
  <si>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</si>
  <si>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</si>
  <si>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</si>
  <si>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</si>
  <si>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</si>
  <si>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</si>
  <si>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</si>
  <si>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</si>
  <si>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</si>
  <si>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</si>
  <si>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</si>
  <si>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</si>
  <si>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</si>
  <si>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</si>
  <si>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</si>
  <si>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</si>
  <si>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</si>
  <si>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</si>
  <si>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</si>
  <si>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</si>
  <si>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</si>
  <si>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</si>
  <si>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</si>
  <si>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</si>
  <si>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</si>
  <si>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</si>
  <si>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</si>
  <si>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</si>
  <si>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</si>
  <si>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</si>
  <si>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</si>
  <si>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</si>
  <si>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</si>
  <si>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</si>
  <si>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</si>
  <si>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</si>
  <si>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</si>
  <si>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</si>
  <si>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</si>
  <si>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</si>
  <si>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</si>
  <si>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</si>
  <si>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</si>
  <si>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</si>
  <si>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</si>
  <si>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</si>
  <si>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</si>
  <si>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</si>
  <si>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</si>
  <si>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</si>
  <si>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</si>
  <si>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</si>
  <si>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</si>
  <si>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</si>
  <si>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</si>
  <si>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</si>
  <si>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</si>
  <si>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</si>
  <si>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</si>
  <si>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</si>
  <si>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</si>
  <si>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</si>
  <si>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</si>
  <si>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</si>
  <si>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</si>
  <si>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</si>
  <si>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</si>
  <si>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</si>
  <si>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</si>
  <si>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</si>
  <si>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</si>
  <si>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</si>
  <si>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</si>
  <si>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</si>
  <si>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</si>
  <si>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</si>
  <si>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</si>
  <si>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</si>
  <si>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</si>
  <si>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</si>
  <si>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</si>
  <si>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</si>
  <si>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</si>
  <si>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</si>
  <si>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</si>
  <si>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</si>
  <si>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</si>
  <si>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</si>
  <si>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</si>
  <si>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</si>
  <si>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</si>
  <si>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</si>
  <si>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</si>
  <si>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</si>
  <si>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</si>
  <si>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</si>
  <si>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</si>
  <si>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</si>
  <si>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</si>
  <si>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</si>
  <si>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</si>
  <si>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</si>
  <si>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</si>
  <si>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</si>
  <si>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</si>
  <si>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</si>
  <si>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</si>
  <si>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</si>
  <si>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</si>
  <si>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</si>
  <si>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</si>
  <si>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</si>
  <si>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</si>
  <si>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</si>
  <si>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</si>
  <si>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</si>
  <si>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</si>
  <si>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</si>
  <si>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</si>
  <si>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</si>
  <si>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</si>
  <si>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</si>
  <si>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</si>
  <si>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</si>
  <si>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</si>
  <si>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</si>
  <si>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</si>
  <si>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</si>
  <si>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</si>
  <si>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</si>
  <si>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</si>
  <si>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</si>
  <si>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</si>
  <si>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</si>
  <si>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</si>
  <si>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</si>
  <si>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</si>
  <si>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</si>
  <si>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</si>
  <si>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</si>
  <si>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</si>
  <si>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</si>
  <si>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</si>
  <si>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</si>
  <si>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</si>
  <si>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</si>
  <si>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</si>
  <si>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</si>
  <si>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</si>
  <si>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</si>
  <si>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</si>
  <si>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</si>
  <si>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</si>
  <si>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</si>
  <si>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</si>
  <si>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</si>
  <si>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</si>
  <si>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</si>
  <si>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</si>
  <si>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</si>
  <si>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</si>
  <si>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</si>
  <si>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</si>
  <si>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</si>
  <si>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</si>
  <si>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</si>
  <si>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</si>
  <si>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</si>
  <si>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</si>
  <si>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</si>
  <si>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</si>
  <si>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</si>
  <si>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</si>
  <si>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</si>
  <si>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</si>
  <si>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</si>
  <si>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</si>
  <si>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</si>
  <si>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</si>
  <si>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</si>
  <si>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</si>
  <si>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</si>
  <si>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</si>
  <si>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</si>
  <si>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</si>
  <si>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</si>
  <si>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</si>
  <si>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</si>
  <si>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</si>
  <si>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</si>
  <si>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</si>
  <si>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</si>
  <si>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</si>
  <si>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</si>
  <si>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</si>
  <si>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</si>
  <si>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</si>
  <si>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</si>
  <si>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</si>
  <si>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</si>
  <si>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</si>
  <si>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</si>
  <si>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</si>
  <si>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</si>
  <si>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</si>
  <si>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</si>
  <si>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</si>
  <si>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</si>
  <si>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</si>
  <si>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</si>
  <si>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</si>
  <si>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</si>
  <si>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</si>
  <si>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</si>
  <si>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</si>
  <si>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</si>
  <si>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</si>
  <si>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</si>
  <si>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</si>
  <si>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</si>
  <si>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</si>
  <si>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</si>
  <si>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</si>
  <si>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</si>
  <si>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</si>
  <si>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</si>
  <si>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</si>
  <si>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</si>
  <si>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</si>
  <si>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</si>
  <si>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</si>
  <si>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</si>
  <si>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</si>
  <si>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</si>
  <si>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</si>
  <si>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</si>
  <si>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</si>
  <si>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</si>
  <si>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</si>
  <si>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</si>
  <si>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</si>
  <si>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</si>
  <si>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</si>
  <si>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</si>
  <si>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</si>
  <si>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</si>
  <si>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</si>
  <si>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</si>
  <si>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</si>
  <si>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</si>
  <si>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</si>
  <si>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</si>
  <si>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</si>
  <si>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</si>
  <si>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</si>
  <si>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</si>
  <si>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</si>
  <si>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</si>
  <si>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</si>
  <si>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</si>
  <si>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</si>
  <si>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</si>
  <si>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</si>
  <si>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</si>
  <si>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</si>
  <si>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</si>
  <si>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</si>
  <si>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</si>
  <si>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</si>
  <si>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</si>
  <si>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</si>
  <si>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</si>
  <si>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</si>
  <si>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</si>
  <si>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</si>
  <si>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</si>
  <si>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</si>
  <si>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</si>
  <si>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</si>
  <si>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</si>
  <si>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</si>
  <si>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</si>
  <si>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</si>
  <si>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</si>
  <si>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</si>
  <si>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</si>
  <si>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</si>
  <si>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</si>
  <si>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</si>
  <si>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</si>
  <si>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</si>
  <si>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</si>
  <si>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</si>
  <si>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</si>
  <si>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</si>
  <si>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</si>
  <si>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</si>
  <si>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</si>
  <si>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</si>
  <si>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</si>
  <si>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</si>
  <si>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</si>
  <si>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</si>
  <si>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</si>
  <si>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</si>
  <si>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</si>
  <si>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</si>
  <si>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</si>
  <si>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</si>
  <si>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</si>
  <si>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</si>
  <si>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</si>
  <si>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</si>
  <si>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</si>
  <si>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</si>
  <si>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</si>
  <si>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</si>
  <si>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</si>
  <si>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</si>
  <si>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</si>
  <si>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</si>
  <si>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</si>
  <si>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</si>
  <si>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</si>
  <si>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</si>
  <si>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</si>
  <si>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</si>
  <si>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</si>
  <si>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</si>
  <si>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</si>
  <si>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</si>
  <si>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</si>
  <si>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</si>
  <si>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</si>
  <si>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</si>
  <si>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</si>
  <si>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</si>
  <si>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</si>
  <si>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</si>
  <si>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</si>
  <si>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</si>
  <si>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</si>
  <si>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</si>
  <si>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</si>
  <si>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</si>
  <si>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</si>
  <si>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</si>
  <si>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</si>
  <si>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</si>
  <si>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</si>
  <si>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</si>
  <si>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</si>
  <si>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</si>
  <si>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</si>
  <si>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</si>
  <si>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</si>
  <si>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</si>
  <si>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</si>
  <si>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</si>
  <si>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</si>
  <si>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</si>
  <si>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</si>
  <si>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</si>
  <si>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</si>
  <si>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</si>
  <si>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</si>
  <si>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</si>
  <si>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</si>
  <si>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</si>
  <si>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</si>
  <si>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</si>
  <si>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</si>
  <si>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</si>
  <si>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</si>
  <si>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</si>
  <si>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</si>
  <si>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</si>
  <si>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</si>
  <si>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</si>
  <si>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</si>
  <si>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</si>
  <si>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</si>
  <si>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</si>
  <si>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</si>
  <si>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</si>
  <si>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</si>
  <si>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</si>
  <si>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</si>
  <si>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</si>
  <si>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</si>
  <si>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</si>
  <si>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</si>
  <si>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</si>
  <si>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</si>
  <si>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</si>
  <si>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</si>
  <si>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</si>
  <si>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</si>
  <si>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</si>
  <si>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</si>
  <si>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</si>
  <si>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</si>
  <si>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</si>
  <si>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</si>
  <si>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</si>
  <si>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</si>
  <si>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</si>
  <si>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</si>
  <si>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</si>
  <si>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</si>
  <si>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</si>
  <si>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</si>
  <si>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</si>
  <si>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</si>
  <si>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</si>
  <si>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</si>
  <si>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</si>
  <si>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</si>
  <si>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</si>
  <si>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</si>
  <si>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</si>
  <si>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</si>
  <si>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</si>
  <si>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</si>
  <si>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</si>
  <si>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</si>
  <si>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</si>
  <si>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</si>
  <si>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</si>
  <si>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</si>
  <si>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</si>
  <si>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</si>
  <si>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</si>
  <si>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</si>
  <si>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</si>
  <si>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</si>
  <si>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</si>
  <si>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</si>
  <si>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</si>
  <si>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</si>
  <si>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</si>
  <si>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</si>
  <si>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</si>
  <si>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</si>
  <si>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</si>
  <si>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</si>
  <si>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</si>
  <si>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</si>
  <si>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</si>
  <si>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</si>
  <si>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</si>
  <si>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</si>
  <si>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</si>
  <si>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</si>
  <si>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</si>
  <si>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</si>
  <si>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</si>
  <si>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</si>
  <si>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</si>
  <si>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</si>
  <si>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</si>
  <si>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</si>
  <si>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</si>
  <si>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</si>
  <si>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</si>
  <si>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</si>
  <si>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</si>
  <si>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</si>
  <si>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</si>
  <si>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</si>
  <si>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</si>
  <si>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</si>
  <si>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</si>
  <si>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</si>
  <si>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</si>
  <si>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</si>
  <si>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</si>
  <si>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</si>
  <si>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</si>
  <si>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</si>
  <si>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</si>
  <si>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</si>
  <si>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</si>
  <si>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</si>
  <si>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</si>
  <si>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</si>
  <si>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</si>
  <si>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</si>
  <si>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</si>
  <si>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</si>
  <si>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</si>
  <si>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</si>
  <si>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</si>
  <si>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</si>
  <si>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</si>
  <si>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</si>
  <si>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</si>
  <si>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</si>
  <si>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</si>
  <si>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</si>
  <si>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</si>
  <si>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</si>
  <si>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</si>
  <si>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</si>
  <si>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</si>
  <si>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</si>
  <si>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</si>
  <si>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</si>
  <si>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</si>
  <si>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</si>
  <si>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</si>
  <si>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</si>
  <si>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</si>
  <si>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</si>
  <si>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</si>
  <si>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</si>
  <si>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</si>
  <si>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</si>
  <si>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</si>
  <si>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</si>
  <si>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</si>
  <si>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</si>
  <si>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</si>
  <si>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</si>
  <si>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</si>
  <si>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</si>
  <si>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</si>
  <si>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</si>
  <si>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</si>
  <si>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</si>
  <si>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</si>
  <si>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</si>
  <si>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</si>
  <si>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</si>
  <si>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</si>
  <si>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</si>
  <si>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</si>
  <si>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</si>
  <si>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</si>
  <si>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</si>
  <si>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</si>
  <si>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</si>
  <si>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</si>
  <si>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</si>
  <si>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</si>
  <si>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</si>
  <si>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</si>
  <si>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</si>
  <si>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</si>
  <si>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</si>
  <si>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</si>
  <si>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</si>
  <si>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</si>
  <si>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</si>
  <si>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</si>
  <si>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</si>
  <si>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</si>
  <si>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</si>
  <si>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</si>
  <si>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</si>
  <si>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</si>
  <si>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</si>
  <si>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</si>
  <si>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</si>
  <si>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</si>
  <si>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</si>
  <si>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</si>
  <si>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</si>
  <si>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</si>
  <si>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</si>
  <si>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</si>
  <si>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</si>
  <si>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</si>
  <si>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</si>
  <si>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</si>
  <si>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</si>
  <si>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</si>
  <si>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</si>
  <si>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</si>
  <si>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</si>
  <si>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</si>
  <si>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</si>
  <si>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</si>
  <si>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</si>
  <si>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</si>
  <si>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</si>
  <si>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</si>
  <si>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</si>
  <si>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</si>
  <si>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</si>
  <si>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</si>
  <si>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</si>
  <si>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</si>
  <si>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</si>
  <si>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</si>
  <si>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</si>
  <si>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</si>
  <si>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</si>
  <si>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</si>
  <si>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</si>
  <si>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</si>
  <si>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</si>
  <si>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</si>
  <si>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</si>
  <si>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</si>
  <si>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</si>
  <si>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</si>
  <si>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</si>
  <si>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</si>
  <si>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</si>
  <si>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</si>
  <si>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</si>
  <si>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</si>
  <si>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</si>
  <si>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</si>
  <si>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</si>
  <si>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</si>
  <si>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</si>
  <si>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</si>
  <si>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</si>
  <si>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</si>
  <si>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</si>
  <si>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</si>
  <si>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</si>
  <si>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</si>
  <si>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</si>
  <si>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</si>
  <si>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</si>
  <si>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</si>
  <si>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</si>
  <si>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</si>
  <si>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</si>
  <si>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</si>
  <si>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</si>
  <si>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</si>
  <si>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</si>
  <si>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</si>
  <si>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</si>
  <si>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</si>
  <si>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</si>
  <si>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</si>
  <si>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</si>
  <si>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</si>
  <si>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</si>
  <si>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</si>
  <si>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</si>
  <si>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</si>
  <si>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</si>
  <si>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</si>
  <si>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</si>
  <si>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</si>
  <si>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</si>
  <si>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</si>
  <si>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</si>
  <si>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</si>
  <si>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</si>
  <si>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</si>
  <si>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</si>
  <si>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</si>
  <si>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</si>
  <si>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</si>
  <si>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</si>
  <si>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</si>
  <si>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</si>
  <si>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</si>
  <si>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</si>
  <si>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</si>
  <si>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</si>
  <si>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</si>
  <si>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</si>
  <si>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</si>
  <si>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</si>
  <si>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</si>
  <si>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</si>
  <si>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</si>
  <si>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</si>
  <si>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</si>
  <si>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</si>
  <si>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</si>
  <si>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</si>
  <si>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</si>
  <si>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</si>
  <si>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</si>
  <si>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</si>
  <si>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</si>
  <si>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</si>
  <si>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</si>
  <si>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</si>
  <si>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</si>
  <si>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</si>
  <si>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</si>
  <si>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</si>
  <si>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</si>
  <si>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</si>
  <si>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</si>
  <si>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</si>
  <si>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</si>
  <si>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</si>
  <si>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</si>
  <si>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</si>
  <si>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</si>
  <si>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</si>
  <si>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</si>
  <si>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</si>
  <si>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</si>
  <si>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</si>
  <si>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</si>
  <si>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</si>
  <si>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</si>
  <si>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</si>
  <si>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</si>
  <si>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</si>
  <si>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</si>
  <si>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</si>
  <si>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</si>
  <si>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</si>
  <si>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</si>
  <si>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</si>
  <si>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</si>
  <si>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</si>
  <si>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</si>
  <si>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</si>
  <si>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</si>
  <si>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</si>
  <si>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</si>
  <si>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</si>
  <si>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</si>
  <si>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</si>
  <si>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</si>
  <si>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</si>
  <si>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</si>
  <si>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</si>
  <si>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</si>
  <si>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</si>
  <si>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</si>
  <si>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</si>
  <si>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</si>
  <si>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</si>
  <si>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</si>
  <si>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</si>
  <si>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</si>
  <si>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</si>
  <si>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</si>
  <si>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</si>
  <si>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</si>
  <si>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</si>
  <si>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</si>
  <si>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</si>
  <si>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</si>
  <si>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</si>
  <si>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</si>
  <si>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</si>
  <si>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</si>
  <si>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</si>
  <si>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</si>
  <si>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</si>
  <si>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</si>
  <si>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</si>
  <si>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</si>
  <si>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</si>
  <si>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</si>
  <si>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</si>
  <si>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</si>
  <si>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</si>
  <si>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</si>
  <si>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</si>
  <si>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</si>
  <si>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</si>
  <si>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</si>
  <si>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</si>
  <si>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</si>
  <si>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</si>
  <si>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</si>
  <si>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</si>
  <si>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</si>
  <si>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</si>
  <si>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</si>
  <si>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</si>
  <si>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</si>
  <si>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</si>
  <si>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</si>
  <si>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</si>
  <si>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</si>
  <si>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</si>
  <si>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</si>
  <si>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</si>
  <si>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</si>
  <si>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</si>
  <si>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</si>
  <si>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</si>
  <si>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</si>
  <si>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</si>
  <si>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</si>
  <si>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</si>
  <si>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</si>
  <si>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</si>
  <si>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</si>
  <si>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</si>
  <si>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</si>
  <si>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</si>
  <si>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</si>
  <si>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</si>
  <si>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</si>
  <si>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</si>
  <si>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</si>
  <si>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</si>
  <si>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</si>
  <si>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</si>
  <si>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</si>
  <si>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</si>
  <si>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</si>
  <si>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</si>
  <si>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</si>
  <si>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</si>
  <si>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</si>
  <si>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</si>
  <si>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</si>
  <si>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</si>
  <si>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</si>
  <si>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</si>
  <si>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</si>
  <si>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</si>
  <si>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</si>
  <si>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</si>
  <si>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</si>
  <si>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</si>
  <si>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</si>
  <si>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</si>
  <si>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</si>
  <si>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</si>
  <si>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</si>
  <si>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</si>
  <si>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</si>
  <si>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</si>
  <si>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</si>
  <si>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</si>
  <si>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</si>
  <si>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</si>
  <si>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</si>
  <si>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</si>
  <si>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</si>
  <si>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</si>
  <si>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</si>
  <si>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</si>
  <si>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</si>
  <si>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</si>
  <si>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</si>
  <si>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</si>
  <si>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</si>
  <si>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</si>
  <si>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</si>
  <si>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</si>
  <si>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</si>
  <si>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</si>
  <si>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</si>
  <si>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</si>
  <si>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</si>
  <si>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</si>
  <si>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</si>
  <si>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</si>
  <si>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</si>
  <si>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</si>
  <si>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</si>
  <si>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</si>
  <si>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</si>
  <si>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</si>
  <si>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</si>
  <si>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</si>
  <si>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</si>
  <si>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</si>
  <si>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</si>
  <si>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</si>
  <si>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</si>
  <si>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</si>
  <si>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</si>
  <si>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</si>
  <si>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</si>
  <si>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</si>
  <si>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</si>
  <si>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</si>
  <si>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</si>
  <si>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</si>
  <si>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</si>
  <si>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</si>
  <si>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</si>
  <si>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</si>
  <si>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</si>
  <si>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</si>
  <si>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</si>
  <si>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</si>
  <si>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</si>
  <si>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</si>
  <si>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</si>
  <si>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</si>
  <si>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</si>
  <si>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</si>
  <si>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</si>
  <si>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</si>
  <si>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</si>
  <si>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</si>
  <si>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</si>
  <si>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</si>
  <si>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</si>
  <si>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</si>
  <si>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</si>
  <si>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</si>
  <si>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</si>
  <si>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</si>
  <si>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</si>
  <si>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</si>
  <si>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</si>
  <si>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</si>
  <si>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</si>
  <si>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</si>
  <si>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</si>
  <si>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</si>
  <si>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</si>
  <si>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</si>
  <si>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</si>
  <si>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</si>
  <si>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</si>
  <si>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</si>
  <si>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</si>
  <si>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</si>
  <si>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</si>
  <si>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</si>
  <si>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</si>
  <si>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</si>
  <si>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</si>
  <si>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</si>
  <si>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</si>
  <si>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</si>
  <si>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</si>
  <si>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</si>
  <si>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</si>
  <si>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</si>
  <si>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</si>
  <si>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</si>
  <si>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</si>
  <si>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</si>
  <si>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</si>
  <si>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</si>
  <si>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</si>
  <si>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</si>
  <si>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</si>
  <si>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</si>
  <si>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</si>
  <si>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</si>
  <si>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</si>
  <si>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</si>
  <si>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</si>
  <si>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</si>
  <si>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</si>
  <si>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</si>
  <si>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</si>
  <si>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</si>
  <si>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</si>
  <si>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</si>
  <si>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</si>
  <si>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</si>
  <si>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</si>
  <si>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</si>
  <si>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</si>
  <si>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</si>
  <si>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</si>
  <si>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</si>
  <si>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</si>
  <si>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</si>
  <si>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</si>
  <si>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</si>
  <si>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</si>
  <si>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</si>
  <si>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</si>
  <si>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</si>
  <si>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</si>
  <si>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</si>
  <si>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</si>
  <si>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</si>
  <si>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</si>
  <si>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</si>
  <si>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</si>
  <si>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</si>
  <si>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</si>
  <si>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</si>
  <si>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</si>
  <si>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</si>
  <si>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</si>
  <si>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</si>
  <si>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</si>
  <si>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</si>
  <si>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</si>
  <si>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</si>
  <si>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</si>
  <si>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</si>
  <si>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</si>
  <si>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</si>
  <si>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</si>
  <si>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</si>
  <si>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</si>
  <si>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</si>
  <si>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</si>
  <si>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</si>
  <si>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</si>
  <si>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</si>
  <si>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</si>
  <si>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</si>
  <si>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</si>
  <si>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</si>
  <si>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</si>
  <si>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</si>
  <si>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</si>
  <si>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</si>
  <si>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</si>
  <si>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</si>
  <si>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</si>
  <si>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</si>
  <si>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</si>
  <si>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</si>
  <si>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</si>
  <si>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</si>
  <si>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</si>
  <si>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</si>
  <si>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</si>
  <si>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</si>
  <si>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</si>
  <si>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</si>
  <si>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</si>
  <si>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</si>
  <si>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</si>
  <si>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</si>
  <si>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</si>
  <si>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</si>
  <si>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</si>
  <si>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</si>
  <si>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</si>
  <si>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</si>
  <si>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</si>
  <si>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</si>
  <si>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</si>
  <si>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</si>
  <si>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</si>
  <si>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</si>
  <si>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</si>
  <si>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</si>
  <si>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</si>
  <si>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</si>
  <si>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</si>
  <si>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</si>
  <si>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</si>
  <si>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</si>
  <si>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</si>
  <si>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</si>
  <si>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</si>
  <si>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</si>
  <si>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</si>
  <si>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</si>
  <si>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</si>
  <si>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</si>
  <si>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</si>
  <si>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</si>
  <si>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</si>
  <si>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</si>
  <si>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</si>
  <si>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</si>
  <si>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</si>
  <si>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</si>
  <si>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</si>
  <si>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</si>
  <si>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</si>
  <si>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</si>
  <si>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</si>
  <si>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</si>
  <si>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</si>
  <si>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</si>
  <si>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</si>
  <si>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</si>
  <si>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</si>
  <si>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</si>
  <si>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</si>
  <si>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</si>
  <si>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</si>
  <si>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</si>
  <si>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</si>
  <si>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</si>
  <si>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</si>
  <si>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</si>
  <si>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</si>
  <si>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</si>
  <si>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</si>
  <si>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</si>
  <si>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</si>
  <si>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</si>
  <si>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</si>
  <si>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</si>
  <si>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</si>
  <si>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</si>
  <si>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</si>
  <si>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</si>
  <si>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</si>
  <si>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</si>
  <si>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</si>
  <si>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</si>
  <si>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</si>
  <si>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</si>
  <si>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</si>
  <si>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</si>
  <si>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</si>
  <si>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</si>
  <si>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</si>
  <si>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</si>
  <si>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</si>
  <si>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</si>
  <si>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</si>
  <si>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</si>
  <si>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</si>
  <si>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</si>
  <si>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</si>
  <si>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</si>
  <si>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</si>
  <si>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</si>
  <si>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</si>
  <si>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</si>
  <si>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</si>
  <si>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</si>
  <si>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</si>
  <si>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</si>
  <si>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</si>
  <si>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</si>
  <si>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</si>
  <si>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</si>
  <si>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</si>
  <si>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</si>
  <si>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</si>
  <si>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</si>
  <si>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</si>
  <si>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</si>
  <si>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</si>
  <si>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</si>
  <si>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</si>
  <si>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</si>
  <si>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</si>
  <si>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</si>
  <si>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</si>
  <si>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</si>
  <si>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</si>
  <si>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</si>
  <si>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</si>
  <si>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</si>
  <si>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</si>
  <si>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</si>
  <si>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</si>
  <si>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</si>
  <si>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</si>
  <si>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</si>
  <si>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</si>
  <si>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</si>
  <si>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</si>
  <si>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</si>
  <si>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</si>
  <si>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</si>
  <si>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</si>
  <si>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</si>
  <si>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</si>
  <si>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</si>
  <si>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</si>
  <si>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</si>
  <si>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</si>
  <si>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</si>
  <si>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</si>
  <si>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</si>
  <si>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</si>
  <si>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</si>
  <si>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</si>
  <si>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</si>
  <si>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</si>
  <si>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</si>
  <si>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</si>
  <si>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</si>
  <si>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</si>
  <si>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</si>
  <si>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</si>
  <si>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</si>
  <si>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</si>
  <si>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</si>
  <si>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</si>
  <si>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</si>
  <si>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</si>
  <si>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</si>
  <si>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</si>
  <si>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</si>
  <si>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</si>
  <si>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</si>
  <si>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</si>
  <si>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</si>
  <si>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</si>
  <si>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</si>
  <si>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</si>
  <si>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</si>
  <si>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</si>
  <si>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</si>
  <si>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</si>
  <si>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</si>
  <si>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</si>
  <si>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</si>
  <si>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</si>
  <si>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</si>
  <si>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</si>
  <si>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</si>
  <si>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</si>
  <si>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</si>
  <si>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</si>
  <si>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</si>
  <si>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</si>
  <si>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</si>
  <si>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</si>
  <si>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</si>
  <si>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</si>
  <si>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</si>
  <si>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</si>
  <si>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</si>
  <si>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</si>
  <si>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</si>
  <si>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</si>
  <si>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</si>
  <si>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</si>
  <si>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</si>
  <si>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</si>
  <si>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</si>
  <si>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</si>
  <si>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</si>
  <si>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</si>
  <si>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</si>
  <si>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</si>
  <si>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</si>
  <si>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</si>
  <si>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</si>
  <si>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</si>
  <si>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</si>
  <si>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</si>
  <si>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</si>
  <si>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</si>
  <si>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</si>
  <si>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</si>
  <si>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</si>
  <si>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</si>
  <si>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</si>
  <si>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</si>
  <si>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</si>
  <si>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</si>
  <si>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</si>
  <si>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</si>
  <si>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</si>
  <si>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</si>
  <si>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</si>
  <si>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</si>
  <si>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</si>
  <si>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</si>
  <si>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</si>
  <si>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</si>
  <si>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</si>
  <si>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</si>
  <si>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</si>
  <si>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</si>
  <si>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</si>
  <si>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</si>
  <si>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</si>
  <si>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</si>
  <si>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</si>
  <si>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</si>
  <si>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</si>
  <si>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</si>
  <si>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</si>
  <si>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</si>
  <si>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</si>
  <si>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</si>
  <si>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</si>
  <si>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</si>
  <si>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</si>
  <si>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</si>
  <si>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</si>
  <si>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</si>
  <si>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</si>
  <si>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</si>
  <si>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</si>
  <si>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</si>
  <si>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</si>
  <si>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</si>
  <si>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</si>
  <si>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</si>
  <si>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</si>
  <si>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</si>
  <si>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</si>
  <si>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</si>
  <si>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</si>
  <si>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</si>
  <si>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</si>
  <si>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</si>
  <si>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</si>
  <si>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</si>
  <si>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</si>
  <si>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</si>
  <si>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</si>
  <si>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</si>
  <si>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</si>
  <si>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</si>
  <si>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</si>
  <si>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</si>
  <si>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</si>
  <si>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</si>
  <si>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</si>
  <si>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</si>
  <si>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</si>
  <si>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</si>
  <si>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</si>
  <si>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</si>
  <si>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</si>
  <si>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</si>
  <si>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</si>
  <si>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</si>
  <si>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</si>
  <si>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</si>
  <si>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</si>
  <si>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</si>
  <si>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</si>
  <si>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</si>
  <si>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</si>
  <si>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</si>
  <si>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</si>
  <si>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</si>
  <si>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</si>
  <si>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</si>
  <si>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</si>
  <si>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</si>
  <si>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</si>
  <si>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</si>
  <si>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</si>
  <si>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</si>
  <si>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</si>
  <si>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</si>
  <si>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</si>
  <si>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</si>
  <si>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</si>
  <si>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</si>
  <si>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</si>
  <si>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</si>
  <si>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</si>
  <si>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</si>
  <si>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</si>
  <si>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</si>
  <si>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</si>
  <si>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</si>
  <si>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</si>
  <si>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</si>
  <si>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</si>
  <si>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</si>
  <si>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</si>
  <si>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</si>
  <si>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</si>
  <si>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</si>
  <si>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</si>
  <si>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</si>
  <si>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</si>
  <si>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</si>
  <si>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</si>
  <si>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</si>
  <si>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</si>
  <si>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</si>
  <si>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</si>
  <si>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</si>
  <si>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</si>
  <si>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</si>
  <si>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</si>
  <si>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</si>
  <si>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</si>
  <si>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</si>
  <si>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</si>
  <si>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</si>
  <si>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</si>
  <si>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</si>
  <si>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</si>
  <si>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</si>
  <si>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</si>
  <si>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</si>
  <si>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</si>
  <si>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</si>
  <si>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</si>
  <si>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</si>
  <si>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</si>
  <si>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</si>
  <si>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</si>
  <si>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</si>
  <si>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</si>
  <si>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</si>
  <si>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</si>
  <si>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</si>
  <si>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</si>
  <si>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</si>
  <si>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</si>
  <si>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</si>
  <si>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</si>
  <si>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</si>
  <si>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</si>
  <si>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</si>
  <si>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</si>
  <si>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</si>
  <si>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</si>
  <si>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</si>
  <si>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</si>
  <si>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</si>
  <si>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</si>
  <si>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</si>
  <si>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</si>
  <si>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</si>
  <si>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</si>
  <si>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</si>
  <si>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</si>
  <si>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</si>
  <si>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</si>
  <si>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</si>
  <si>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</si>
  <si>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</si>
  <si>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</si>
  <si>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</si>
  <si>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</si>
  <si>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</si>
  <si>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</si>
  <si>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</si>
  <si>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</si>
  <si>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</si>
  <si>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</si>
  <si>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</si>
  <si>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</si>
  <si>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</si>
  <si>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</si>
  <si>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</si>
  <si>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</si>
  <si>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</si>
  <si>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</si>
  <si>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</si>
  <si>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</si>
  <si>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</si>
  <si>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</si>
  <si>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</si>
  <si>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</si>
  <si>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</si>
  <si>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</si>
  <si>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</si>
  <si>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</si>
  <si>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</si>
  <si>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</si>
  <si>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</si>
  <si>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</si>
  <si>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</si>
  <si>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</si>
  <si>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</si>
  <si>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</si>
  <si>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</si>
  <si>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</si>
  <si>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</si>
  <si>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</si>
  <si>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</si>
  <si>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</si>
  <si>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</si>
  <si>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</si>
  <si>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</si>
  <si>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</si>
  <si>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</si>
  <si>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</si>
  <si>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</si>
  <si>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</si>
  <si>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</si>
  <si>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</si>
  <si>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</si>
  <si>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</si>
  <si>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</si>
  <si>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</si>
  <si>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</si>
  <si>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</si>
  <si>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</si>
  <si>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</si>
  <si>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</si>
  <si>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</si>
  <si>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</si>
  <si>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</si>
  <si>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</si>
  <si>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</si>
  <si>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</si>
  <si>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</si>
  <si>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</si>
  <si>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</si>
  <si>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</si>
  <si>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</si>
  <si>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</si>
  <si>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</si>
  <si>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</si>
  <si>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</si>
  <si>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</si>
  <si>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</si>
  <si>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</si>
  <si>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</si>
  <si>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</si>
  <si>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</si>
  <si>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</si>
  <si>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</si>
  <si>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</si>
  <si>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</si>
  <si>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</si>
  <si>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</si>
  <si>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</si>
  <si>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</si>
  <si>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</si>
  <si>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</si>
  <si>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</si>
  <si>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</si>
  <si>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</si>
  <si>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</si>
  <si>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</si>
  <si>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</si>
  <si>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</si>
  <si>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</si>
  <si>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</si>
  <si>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</si>
  <si>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</si>
  <si>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</si>
  <si>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</si>
  <si>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</si>
  <si>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</si>
  <si>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</si>
  <si>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</si>
  <si>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</si>
  <si>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</si>
  <si>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</si>
  <si>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</si>
  <si>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</si>
  <si>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</si>
  <si>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</si>
  <si>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</si>
  <si>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</si>
  <si>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</si>
  <si>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</si>
  <si>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</si>
  <si>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</si>
  <si>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</si>
  <si>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</si>
  <si>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</si>
  <si>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</si>
  <si>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</si>
  <si>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</si>
  <si>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</si>
  <si>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</si>
  <si>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</si>
  <si>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</si>
  <si>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</si>
  <si>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</si>
  <si>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</si>
  <si>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</si>
  <si>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</si>
  <si>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</si>
  <si>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</si>
  <si>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</si>
  <si>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</si>
  <si>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</si>
  <si>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</si>
  <si>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</si>
  <si>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</si>
  <si>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</si>
  <si>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</si>
  <si>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</si>
  <si>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</si>
  <si>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</si>
  <si>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</si>
  <si>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</si>
  <si>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</si>
  <si>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</si>
  <si>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</si>
  <si>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</si>
  <si>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</si>
  <si>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</si>
  <si>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</si>
  <si>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</si>
  <si>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</si>
  <si>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</si>
  <si>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</si>
  <si>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</si>
  <si>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</si>
  <si>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</si>
  <si>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</si>
  <si>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</si>
  <si>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</si>
  <si>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</si>
  <si>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</si>
  <si>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</si>
  <si>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</si>
  <si>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</si>
  <si>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</si>
  <si>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</si>
  <si>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</si>
  <si>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</si>
  <si>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</si>
  <si>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</si>
  <si>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</si>
  <si>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</si>
  <si>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</si>
  <si>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</si>
  <si>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</si>
  <si>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</si>
  <si>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</si>
  <si>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</si>
  <si>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</si>
  <si>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</si>
  <si>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</si>
  <si>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</si>
  <si>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</si>
  <si>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</si>
  <si>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</si>
  <si>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</si>
  <si>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</si>
  <si>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</si>
  <si>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</si>
  <si>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</si>
  <si>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</si>
  <si>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</si>
  <si>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</si>
  <si>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</si>
  <si>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</si>
  <si>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</si>
  <si>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</si>
  <si>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</si>
  <si>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</si>
  <si>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</si>
  <si>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</si>
  <si>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</si>
  <si>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</si>
  <si>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</si>
  <si>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</si>
  <si>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</si>
  <si>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</si>
  <si>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</si>
  <si>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</si>
  <si>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</si>
  <si>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</si>
  <si>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</si>
  <si>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</si>
  <si>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</si>
  <si>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</si>
  <si>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</si>
  <si>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</si>
  <si>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</si>
  <si>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</si>
  <si>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</si>
  <si>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</si>
  <si>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</si>
  <si>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</si>
  <si>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</si>
  <si>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</si>
  <si>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</si>
  <si>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</si>
  <si>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</si>
  <si>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</si>
  <si>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</si>
  <si>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</si>
  <si>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</si>
  <si>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</si>
  <si>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</si>
  <si>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</si>
  <si>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</si>
  <si>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</si>
  <si>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</si>
  <si>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</si>
  <si>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</si>
  <si>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</si>
  <si>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</si>
  <si>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</si>
  <si>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</si>
  <si>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</si>
  <si>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</si>
  <si>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</si>
  <si>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</si>
  <si>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</si>
  <si>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</si>
  <si>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</si>
  <si>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</si>
  <si>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</si>
  <si>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</si>
  <si>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</si>
  <si>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</si>
  <si>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</si>
  <si>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</si>
  <si>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</si>
  <si>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</si>
  <si>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</si>
  <si>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</si>
  <si>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</si>
  <si>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</si>
  <si>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</si>
  <si>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</si>
  <si>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</si>
  <si>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</si>
  <si>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</si>
  <si>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</si>
  <si>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</si>
  <si>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</si>
  <si>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</si>
  <si>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</si>
  <si>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</si>
  <si>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</si>
  <si>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</si>
  <si>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</si>
  <si>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</si>
  <si>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</si>
  <si>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</si>
  <si>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</si>
  <si>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</si>
  <si>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</si>
  <si>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</si>
  <si>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</si>
  <si>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</si>
  <si>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</si>
  <si>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</si>
  <si>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</si>
  <si>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</si>
  <si>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</si>
  <si>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</si>
  <si>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</si>
  <si>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</si>
  <si>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</si>
  <si>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</si>
  <si>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</si>
  <si>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</si>
  <si>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</si>
  <si>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</si>
  <si>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</si>
  <si>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</si>
  <si>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</si>
  <si>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</si>
  <si>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</si>
  <si>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</si>
  <si>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</si>
  <si>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</si>
  <si>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</si>
  <si>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</si>
  <si>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</si>
  <si>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</si>
  <si>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</si>
  <si>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</si>
  <si>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</si>
  <si>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</si>
  <si>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</si>
  <si>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</si>
  <si>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</si>
  <si>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</si>
  <si>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</si>
  <si>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</si>
  <si>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</si>
  <si>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</si>
  <si>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</si>
  <si>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</si>
  <si>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</si>
  <si>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</si>
  <si>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</si>
  <si>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</si>
  <si>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</si>
  <si>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</si>
  <si>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</si>
  <si>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</si>
  <si>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</si>
  <si>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</si>
  <si>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</si>
  <si>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</si>
  <si>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</si>
  <si>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</si>
  <si>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</si>
  <si>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</si>
  <si>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</si>
  <si>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</si>
  <si>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</si>
  <si>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</si>
  <si>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</si>
  <si>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</si>
  <si>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</si>
  <si>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</si>
  <si>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</si>
  <si>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</si>
  <si>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</si>
  <si>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</si>
  <si>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</si>
  <si>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</si>
  <si>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</si>
  <si>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</si>
  <si>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</si>
  <si>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</si>
  <si>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</si>
  <si>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</si>
  <si>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</si>
  <si>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</si>
  <si>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</si>
  <si>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</si>
  <si>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</si>
  <si>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</si>
  <si>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</si>
  <si>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</si>
  <si>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</si>
  <si>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</si>
  <si>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</si>
  <si>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</si>
  <si>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</si>
  <si>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</si>
  <si>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</si>
  <si>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</si>
  <si>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</si>
  <si>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</si>
  <si>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</si>
  <si>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</si>
  <si>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</si>
  <si>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</si>
  <si>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</si>
  <si>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</si>
  <si>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</si>
  <si>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</si>
  <si>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</si>
  <si>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</si>
  <si>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</si>
  <si>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</si>
  <si>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</si>
  <si>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</si>
  <si>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</si>
  <si>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</si>
  <si>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</si>
  <si>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</si>
  <si>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</si>
  <si>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</si>
  <si>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</si>
  <si>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</si>
  <si>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</si>
  <si>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</si>
  <si>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</si>
  <si>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</si>
  <si>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</si>
  <si>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</si>
  <si>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</si>
  <si>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</si>
  <si>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</si>
  <si>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</si>
  <si>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</si>
  <si>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</si>
  <si>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</si>
  <si>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</si>
  <si>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</si>
  <si>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</si>
  <si>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</si>
  <si>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</si>
  <si>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</si>
  <si>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</si>
  <si>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</si>
  <si>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</si>
  <si>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</si>
  <si>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</si>
  <si>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</si>
  <si>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</si>
  <si>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</si>
  <si>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</si>
  <si>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</si>
  <si>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</si>
  <si>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</si>
  <si>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</si>
  <si>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</si>
  <si>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</si>
  <si>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</si>
  <si>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</si>
  <si>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</si>
  <si>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</si>
  <si>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</si>
  <si>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</si>
  <si>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</si>
  <si>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</si>
  <si>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</si>
  <si>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</si>
  <si>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</si>
  <si>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</si>
  <si>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</si>
  <si>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</si>
  <si>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</si>
  <si>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</si>
  <si>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</si>
  <si>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</si>
  <si>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</si>
  <si>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</si>
  <si>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</si>
  <si>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</si>
  <si>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</si>
  <si>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</si>
  <si>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</si>
  <si>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</si>
  <si>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</si>
  <si>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</si>
  <si>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</si>
  <si>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</si>
  <si>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</si>
  <si>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</si>
  <si>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</si>
  <si>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</si>
  <si>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</si>
  <si>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</si>
  <si>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</si>
  <si>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</si>
  <si>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</si>
  <si>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</si>
  <si>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</si>
  <si>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</si>
  <si>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</si>
  <si>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</si>
  <si>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</si>
  <si>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</si>
  <si>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</si>
  <si>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</si>
  <si>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</si>
  <si>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</si>
  <si>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</si>
  <si>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</si>
  <si>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</si>
  <si>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</si>
  <si>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</si>
  <si>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</si>
  <si>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</si>
  <si>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</si>
  <si>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</si>
  <si>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</si>
  <si>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</si>
  <si>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</si>
  <si>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</si>
  <si>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</si>
  <si>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</si>
  <si>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</si>
  <si>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</si>
  <si>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</si>
  <si>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</si>
  <si>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</si>
  <si>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</si>
  <si>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</si>
  <si>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</si>
  <si>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</si>
  <si>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</si>
  <si>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</si>
  <si>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</si>
  <si>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</si>
  <si>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</si>
  <si>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</si>
  <si>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</si>
  <si>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</si>
  <si>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</si>
  <si>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</si>
  <si>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</si>
  <si>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</si>
  <si>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</si>
  <si>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</si>
  <si>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</si>
  <si>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</si>
  <si>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</si>
  <si>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</si>
  <si>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</si>
  <si>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</si>
  <si>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</si>
  <si>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</si>
  <si>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</si>
  <si>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</si>
  <si>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</si>
  <si>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</si>
  <si>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</si>
  <si>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</si>
  <si>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</si>
  <si>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</si>
  <si>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</si>
  <si>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</si>
  <si>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</si>
  <si>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</si>
  <si>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</si>
  <si>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</si>
  <si>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</si>
  <si>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</si>
  <si>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</si>
  <si>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</si>
  <si>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</si>
  <si>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</si>
  <si>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</si>
  <si>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</si>
  <si>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</si>
  <si>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</si>
  <si>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</si>
  <si>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</si>
  <si>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</si>
  <si>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</si>
  <si>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</si>
  <si>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</si>
  <si>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</si>
  <si>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</si>
  <si>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</si>
  <si>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</si>
  <si>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</si>
  <si>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</si>
  <si>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</si>
  <si>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</si>
  <si>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</si>
  <si>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</si>
  <si>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</si>
  <si>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</si>
  <si>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</si>
  <si>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</si>
  <si>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</si>
  <si>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</si>
  <si>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</si>
  <si>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</si>
  <si>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</si>
  <si>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</si>
  <si>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</si>
  <si>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</si>
  <si>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</si>
  <si>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</si>
  <si>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</si>
  <si>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</si>
  <si>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</si>
  <si>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</si>
  <si>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</si>
  <si>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</si>
  <si>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</si>
  <si>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</si>
  <si>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</si>
  <si>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</si>
  <si>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</si>
  <si>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</si>
  <si>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</si>
  <si>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</si>
  <si>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</si>
  <si>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</si>
  <si>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</si>
  <si>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</si>
  <si>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</si>
  <si>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</si>
  <si>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</si>
  <si>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</si>
  <si>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</si>
  <si>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</si>
  <si>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</si>
  <si>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</si>
  <si>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</si>
  <si>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</si>
  <si>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</si>
  <si>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</si>
  <si>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</si>
  <si>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</si>
  <si>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</si>
  <si>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</si>
  <si>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</si>
  <si>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</si>
  <si>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</si>
  <si>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</si>
  <si>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</si>
  <si>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</si>
  <si>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</si>
  <si>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</si>
  <si>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</si>
  <si>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</si>
  <si>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</si>
  <si>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</si>
  <si>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</si>
  <si>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</si>
  <si>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</si>
  <si>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</si>
  <si>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</si>
  <si>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</si>
  <si>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</si>
  <si>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</si>
  <si>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</si>
  <si>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</si>
  <si>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</si>
  <si>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</si>
  <si>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</si>
  <si>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</si>
  <si>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</si>
  <si>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</si>
  <si>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</si>
  <si>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</si>
  <si>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</si>
  <si>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</si>
  <si>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</si>
  <si>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</si>
  <si>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</si>
  <si>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</si>
  <si>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</si>
  <si>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</si>
  <si>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</si>
  <si>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</si>
  <si>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</si>
  <si>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</si>
  <si>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</si>
  <si>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</si>
  <si>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</si>
  <si>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</si>
  <si>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</si>
  <si>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</si>
  <si>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</si>
  <si>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</si>
  <si>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</si>
  <si>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</si>
  <si>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</si>
  <si>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</si>
  <si>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</si>
  <si>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</si>
  <si>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</si>
  <si>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</si>
  <si>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</si>
  <si>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</si>
  <si>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</si>
  <si>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</si>
  <si>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</si>
  <si>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</si>
  <si>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</si>
  <si>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</si>
  <si>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</si>
  <si>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</si>
  <si>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</si>
  <si>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</si>
  <si>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</si>
  <si>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</si>
  <si>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</si>
  <si>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</si>
  <si>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</si>
  <si>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</si>
  <si>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</si>
  <si>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</si>
  <si>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</si>
  <si>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</si>
  <si>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</si>
  <si>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</si>
  <si>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</si>
  <si>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</si>
  <si>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</si>
  <si>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</si>
  <si>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</si>
  <si>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</si>
  <si>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</si>
  <si>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</si>
  <si>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</si>
  <si>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</si>
  <si>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</si>
  <si>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</si>
  <si>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</si>
  <si>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</si>
  <si>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</si>
  <si>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</si>
  <si>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</si>
  <si>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</si>
  <si>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</si>
  <si>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</si>
  <si>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</si>
  <si>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</si>
  <si>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</si>
  <si>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</si>
  <si>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</si>
  <si>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</si>
  <si>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</si>
  <si>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</si>
  <si>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</si>
  <si>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</si>
  <si>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</si>
  <si>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</si>
  <si>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</si>
  <si>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</si>
  <si>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</si>
  <si>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</si>
  <si>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</si>
  <si>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</si>
  <si>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</si>
  <si>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</si>
  <si>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</si>
  <si>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</si>
  <si>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</si>
  <si>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</si>
  <si>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</si>
  <si>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</si>
  <si>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</si>
  <si>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</si>
  <si>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</si>
  <si>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</si>
  <si>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</si>
  <si>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</si>
  <si>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</si>
  <si>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</si>
  <si>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</si>
  <si>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</si>
  <si>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</si>
  <si>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</si>
  <si>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</si>
  <si>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</si>
  <si>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</si>
  <si>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</si>
  <si>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</si>
  <si>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</si>
  <si>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</si>
  <si>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</si>
  <si>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</si>
  <si>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</si>
  <si>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</si>
  <si>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</si>
  <si>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</si>
  <si>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</si>
  <si>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</si>
  <si>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</si>
  <si>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</si>
  <si>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</si>
  <si>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</si>
  <si>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</si>
  <si>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</si>
  <si>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</si>
  <si>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</si>
  <si>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</si>
  <si>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</si>
  <si>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</si>
  <si>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</si>
  <si>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</si>
  <si>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</si>
  <si>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</si>
  <si>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</si>
  <si>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</si>
  <si>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</si>
  <si>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</si>
  <si>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</si>
  <si>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</si>
  <si>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</si>
  <si>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</si>
  <si>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</si>
  <si>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</si>
  <si>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</si>
  <si>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</si>
  <si>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</si>
  <si>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</si>
  <si>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</si>
  <si>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</si>
  <si>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</si>
  <si>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</si>
  <si>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</si>
  <si>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</si>
  <si>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</si>
  <si>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</si>
  <si>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</si>
  <si>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</si>
  <si>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</si>
  <si>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</si>
  <si>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</si>
  <si>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</si>
  <si>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</si>
  <si>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</si>
  <si>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</si>
  <si>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</si>
  <si>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</si>
  <si>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</si>
  <si>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</si>
  <si>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</si>
  <si>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</si>
  <si>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</si>
  <si>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</si>
  <si>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</si>
  <si>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</si>
  <si>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</si>
  <si>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</si>
  <si>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</si>
  <si>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</si>
  <si>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</si>
  <si>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</si>
  <si>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</si>
  <si>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</si>
  <si>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</si>
  <si>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</si>
  <si>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</si>
  <si>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</si>
  <si>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</si>
  <si>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</si>
  <si>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</si>
  <si>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</si>
  <si>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</si>
  <si>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</si>
  <si>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</si>
  <si>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</si>
  <si>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</si>
  <si>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</si>
  <si>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</si>
  <si>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</si>
  <si>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</si>
  <si>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</si>
  <si>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</si>
  <si>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</si>
  <si>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</si>
  <si>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</si>
  <si>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</si>
  <si>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</si>
  <si>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</si>
  <si>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</si>
  <si>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</si>
  <si>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</si>
  <si>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</si>
  <si>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</si>
  <si>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</si>
  <si>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</si>
  <si>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</si>
  <si>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</si>
  <si>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</si>
  <si>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</si>
  <si>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</si>
  <si>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</si>
  <si>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</si>
  <si>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</si>
  <si>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</si>
  <si>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</si>
  <si>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</si>
  <si>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</si>
  <si>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</si>
  <si>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</si>
  <si>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</si>
  <si>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</si>
  <si>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</si>
  <si>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</si>
  <si>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</si>
  <si>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</si>
  <si>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</si>
  <si>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</si>
  <si>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</si>
  <si>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</si>
  <si>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</si>
  <si>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</si>
  <si>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</si>
  <si>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</si>
  <si>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</si>
  <si>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</si>
  <si>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</si>
  <si>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</si>
  <si>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</si>
  <si>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</si>
  <si>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</si>
  <si>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</si>
  <si>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</si>
  <si>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</si>
  <si>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</si>
  <si>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</si>
  <si>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</si>
  <si>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</si>
  <si>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</si>
  <si>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</si>
  <si>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</si>
  <si>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</si>
  <si>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</si>
  <si>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</si>
  <si>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</si>
  <si>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</si>
  <si>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</si>
  <si>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</si>
  <si>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</si>
  <si>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</si>
  <si>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</si>
  <si>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</si>
  <si>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</si>
  <si>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</si>
  <si>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</si>
  <si>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</si>
  <si>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</si>
  <si>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</si>
  <si>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</si>
  <si>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</si>
  <si>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</si>
  <si>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</si>
  <si>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</si>
  <si>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</si>
  <si>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</si>
  <si>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</si>
  <si>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</si>
  <si>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</si>
  <si>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</si>
  <si>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</si>
  <si>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</si>
  <si>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</si>
  <si>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</si>
  <si>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</si>
  <si>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</si>
  <si>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</si>
  <si>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</si>
  <si>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</si>
  <si>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</si>
  <si>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</si>
  <si>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</si>
  <si>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</si>
  <si>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</si>
  <si>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</si>
  <si>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</si>
  <si>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</si>
  <si>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</si>
  <si>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</si>
  <si>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</si>
  <si>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</si>
  <si>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</si>
  <si>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</si>
  <si>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</si>
  <si>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</si>
  <si>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</si>
  <si>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</si>
  <si>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</si>
  <si>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</si>
  <si>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</si>
  <si>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</si>
  <si>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</si>
  <si>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</si>
  <si>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</si>
  <si>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</si>
  <si>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</si>
  <si>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</si>
  <si>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</si>
  <si>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</si>
  <si>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</si>
  <si>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</si>
  <si>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</si>
  <si>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</si>
  <si>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</si>
  <si>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</si>
  <si>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</si>
  <si>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</si>
  <si>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</si>
  <si>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</si>
  <si>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</si>
  <si>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</si>
  <si>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</si>
  <si>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</si>
  <si>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</si>
  <si>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</si>
  <si>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</si>
  <si>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</si>
  <si>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</si>
  <si>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</si>
  <si>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</si>
  <si>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</si>
  <si>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</si>
  <si>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</si>
  <si>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</si>
  <si>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</si>
  <si>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</si>
  <si>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</si>
  <si>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</si>
  <si>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</si>
  <si>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</si>
  <si>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</si>
  <si>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</si>
  <si>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</si>
  <si>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</si>
  <si>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</si>
  <si>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</si>
  <si>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</si>
  <si>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</si>
  <si>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</si>
  <si>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</si>
  <si>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</si>
  <si>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</si>
  <si>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</si>
  <si>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</si>
  <si>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</si>
  <si>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</si>
  <si>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</si>
  <si>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</si>
  <si>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</si>
  <si>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</si>
  <si>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</si>
  <si>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</si>
  <si>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</si>
  <si>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</si>
  <si>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</si>
  <si>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</si>
  <si>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</si>
  <si>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</si>
  <si>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</si>
  <si>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</si>
  <si>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</si>
  <si>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</si>
  <si>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</si>
  <si>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</si>
  <si>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</si>
  <si>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</si>
  <si>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</si>
  <si>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</si>
  <si>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</si>
  <si>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</si>
  <si>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</si>
  <si>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</si>
  <si>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</si>
  <si>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</si>
  <si>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</si>
  <si>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</si>
  <si>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</si>
  <si>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</si>
  <si>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</si>
  <si>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</si>
  <si>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</si>
  <si>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</si>
  <si>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</si>
  <si>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</si>
  <si>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</si>
  <si>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</si>
  <si>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</si>
  <si>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</si>
  <si>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</si>
  <si>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</si>
  <si>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</si>
  <si>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</si>
  <si>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</si>
  <si>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</si>
  <si>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</si>
  <si>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</si>
  <si>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</si>
  <si>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</si>
  <si>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</si>
  <si>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</si>
  <si>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</si>
  <si>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</si>
  <si>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</si>
  <si>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</si>
  <si>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</si>
  <si>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</si>
  <si>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</si>
  <si>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</si>
  <si>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</si>
  <si>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</si>
  <si>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</si>
  <si>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</si>
  <si>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</si>
  <si>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</si>
  <si>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</si>
  <si>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</si>
  <si>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</si>
  <si>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</si>
  <si>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</si>
  <si>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</si>
  <si>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</si>
  <si>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</si>
  <si>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</si>
  <si>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</si>
  <si>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</si>
  <si>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</si>
  <si>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</si>
  <si>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</si>
  <si>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</si>
  <si>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</si>
  <si>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</si>
  <si>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</si>
  <si>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</si>
  <si>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</si>
  <si>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</si>
  <si>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</si>
  <si>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</si>
  <si>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</si>
  <si>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</si>
  <si>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</si>
  <si>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</si>
  <si>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</si>
  <si>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</si>
  <si>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</si>
  <si>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</si>
  <si>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</si>
  <si>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</si>
  <si>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</si>
  <si>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</si>
  <si>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</si>
  <si>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</si>
  <si>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</si>
  <si>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</si>
  <si>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</si>
  <si>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</si>
  <si>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</si>
  <si>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</si>
  <si>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</si>
  <si>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</si>
  <si>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</si>
  <si>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</si>
  <si>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</si>
  <si>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</si>
  <si>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</si>
  <si>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</si>
  <si>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</si>
  <si>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</si>
  <si>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</si>
  <si>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</si>
  <si>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</si>
  <si>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</si>
  <si>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</si>
  <si>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</si>
  <si>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</si>
  <si>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</si>
  <si>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</si>
  <si>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</si>
  <si>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</si>
  <si>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</si>
  <si>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</si>
  <si>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</si>
  <si>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</si>
  <si>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</si>
  <si>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</si>
  <si>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</si>
  <si>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</si>
  <si>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</si>
  <si>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</si>
  <si>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</si>
  <si>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</si>
  <si>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</si>
  <si>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</si>
  <si>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</si>
  <si>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</si>
  <si>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</si>
  <si>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</si>
  <si>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</si>
  <si>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</si>
  <si>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</si>
  <si>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</si>
  <si>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</si>
  <si>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</si>
  <si>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</si>
  <si>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</si>
  <si>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</si>
  <si>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</si>
  <si>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</si>
  <si>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</si>
  <si>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</si>
  <si>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</si>
  <si>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</si>
  <si>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</si>
  <si>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</si>
  <si>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</si>
  <si>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</si>
  <si>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</si>
  <si>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</si>
  <si>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</si>
  <si>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</si>
  <si>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</si>
  <si>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</si>
  <si>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</si>
  <si>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</si>
  <si>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</si>
  <si>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</si>
  <si>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</si>
  <si>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</si>
  <si>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</si>
  <si>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</si>
  <si>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</si>
  <si>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</si>
  <si>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</si>
  <si>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</si>
  <si>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</si>
  <si>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</si>
  <si>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</si>
  <si>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</si>
  <si>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</si>
  <si>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</si>
  <si>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</si>
  <si>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</si>
  <si>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</si>
  <si>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</si>
  <si>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</si>
  <si>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</si>
  <si>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</si>
  <si>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</si>
  <si>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</si>
  <si>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</si>
  <si>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</si>
  <si>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</si>
  <si>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</si>
  <si>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</si>
  <si>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</si>
  <si>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</si>
  <si>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</si>
  <si>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</si>
  <si>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</si>
  <si>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</si>
  <si>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</si>
  <si>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</si>
  <si>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</si>
  <si>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</si>
  <si>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</si>
  <si>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</si>
  <si>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</si>
  <si>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</si>
  <si>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</si>
  <si>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</si>
  <si>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</si>
  <si>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</si>
  <si>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</si>
  <si>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</si>
  <si>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</si>
  <si>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</si>
  <si>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</si>
  <si>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</si>
  <si>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</si>
  <si>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</si>
  <si>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</si>
  <si>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</si>
  <si>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</si>
  <si>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</si>
  <si>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</si>
  <si>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</si>
  <si>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</si>
  <si>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</si>
  <si>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</si>
  <si>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</si>
  <si>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</si>
  <si>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</si>
  <si>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</si>
  <si>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</si>
  <si>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</si>
  <si>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</si>
  <si>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</si>
  <si>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</si>
  <si>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</si>
  <si>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</si>
  <si>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</si>
  <si>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</si>
  <si>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</si>
  <si>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</si>
  <si>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</si>
  <si>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</si>
  <si>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</si>
  <si>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</si>
  <si>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</si>
  <si>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</si>
  <si>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</si>
  <si>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</si>
  <si>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</si>
  <si>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</si>
  <si>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</si>
  <si>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</si>
  <si>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</si>
  <si>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</si>
  <si>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</si>
  <si>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</si>
  <si>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</si>
  <si>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</si>
  <si>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</si>
  <si>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</si>
  <si>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</si>
  <si>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</si>
  <si>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</si>
  <si>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</si>
  <si>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</si>
  <si>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</si>
  <si>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</si>
  <si>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</si>
  <si>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</si>
  <si>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</si>
  <si>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</si>
  <si>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</si>
  <si>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</si>
  <si>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</si>
  <si>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</si>
  <si>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</si>
  <si>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</si>
  <si>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</si>
  <si>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</si>
  <si>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</si>
  <si>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</si>
  <si>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</si>
  <si>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</si>
  <si>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</si>
  <si>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</si>
  <si>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</si>
  <si>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</si>
  <si>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</si>
  <si>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</si>
  <si>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</si>
  <si>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</si>
  <si>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</si>
  <si>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</si>
  <si>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</si>
  <si>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</si>
  <si>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</si>
  <si>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</si>
  <si>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</si>
  <si>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</si>
  <si>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</si>
  <si>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</si>
  <si>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</si>
  <si>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</si>
  <si>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</si>
  <si>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</si>
  <si>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</si>
  <si>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</si>
  <si>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</si>
  <si>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</si>
  <si>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</si>
  <si>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</si>
  <si>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</si>
  <si>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</si>
  <si>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</si>
  <si>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</si>
  <si>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</si>
  <si>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</si>
  <si>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</si>
  <si>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</si>
  <si>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</si>
  <si>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</si>
  <si>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</si>
  <si>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</si>
  <si>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</si>
  <si>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</si>
  <si>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</si>
  <si>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</si>
  <si>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</si>
  <si>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</si>
  <si>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</si>
  <si>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</si>
  <si>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</si>
  <si>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</si>
  <si>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</si>
  <si>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</si>
  <si>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</si>
  <si>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</si>
  <si>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</si>
  <si>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</si>
  <si>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</si>
  <si>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</si>
  <si>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</si>
  <si>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</si>
  <si>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</si>
  <si>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</si>
  <si>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</si>
  <si>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</si>
  <si>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</si>
  <si>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</si>
  <si>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</si>
  <si>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</si>
  <si>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</si>
  <si>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</si>
  <si>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</si>
  <si>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</si>
  <si>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</si>
  <si>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</si>
  <si>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</si>
  <si>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</si>
  <si>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</si>
  <si>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</si>
  <si>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</si>
  <si>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</si>
  <si>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</si>
  <si>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</si>
  <si>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</si>
  <si>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</si>
  <si>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</si>
  <si>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</si>
  <si>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</si>
  <si>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</si>
  <si>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</si>
  <si>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</si>
  <si>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</si>
  <si>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</si>
  <si>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</si>
  <si>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</si>
  <si>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</si>
  <si>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</si>
  <si>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</si>
  <si>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</si>
  <si>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</si>
  <si>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</si>
  <si>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</si>
  <si>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</si>
  <si>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</si>
  <si>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</si>
  <si>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</si>
  <si>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</si>
  <si>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</si>
  <si>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</si>
  <si>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</si>
  <si>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</si>
  <si>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</si>
  <si>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</si>
  <si>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</si>
  <si>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</si>
  <si>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</si>
  <si>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</si>
  <si>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</si>
  <si>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</si>
  <si>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</si>
  <si>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</si>
  <si>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</si>
  <si>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</si>
  <si>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</si>
  <si>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</si>
  <si>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</si>
  <si>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</si>
  <si>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</si>
  <si>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</si>
  <si>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</si>
  <si>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</si>
  <si>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</si>
  <si>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</si>
  <si>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</si>
  <si>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</si>
  <si>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</si>
  <si>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</si>
  <si>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</si>
  <si>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</si>
  <si>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</si>
  <si>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</si>
  <si>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</si>
  <si>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</si>
  <si>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</si>
  <si>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</si>
  <si>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</si>
  <si>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</si>
  <si>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</si>
  <si>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</si>
  <si>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</si>
  <si>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</si>
  <si>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</si>
  <si>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</si>
  <si>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</si>
  <si>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</si>
  <si>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</si>
  <si>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</si>
  <si>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</si>
  <si>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</si>
  <si>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</si>
  <si>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</si>
  <si>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</si>
  <si>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</si>
  <si>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</si>
  <si>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</si>
  <si>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</si>
  <si>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</si>
  <si>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</si>
  <si>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</si>
  <si>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</si>
  <si>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</si>
  <si>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</si>
  <si>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</si>
  <si>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</si>
  <si>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</si>
  <si>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</si>
  <si>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</si>
  <si>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</si>
  <si>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</si>
  <si>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</si>
  <si>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</si>
  <si>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</si>
  <si>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</si>
  <si>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</si>
  <si>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</si>
  <si>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</si>
  <si>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</si>
  <si>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</si>
  <si>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</si>
  <si>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</si>
  <si>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</si>
  <si>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</si>
  <si>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</si>
  <si>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</si>
  <si>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</si>
  <si>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</si>
  <si>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</si>
  <si>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</si>
  <si>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</si>
  <si>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</si>
  <si>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</si>
  <si>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</si>
  <si>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</si>
  <si>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</si>
  <si>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</si>
  <si>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</si>
  <si>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</si>
  <si>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</si>
  <si>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</si>
  <si>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</si>
  <si>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</si>
  <si>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</si>
  <si>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</si>
  <si>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</si>
  <si>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</si>
  <si>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</si>
  <si>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</si>
  <si>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</si>
  <si>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</si>
  <si>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</si>
  <si>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</si>
  <si>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</si>
  <si>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</si>
  <si>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</si>
  <si>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</si>
  <si>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</si>
  <si>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</si>
  <si>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</si>
  <si>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</si>
  <si>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</si>
  <si>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</si>
  <si>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</si>
  <si>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</si>
  <si>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</si>
  <si>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</si>
  <si>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</si>
  <si>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</si>
  <si>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</si>
  <si>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</si>
  <si>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</si>
  <si>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</si>
  <si>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</si>
  <si>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</si>
  <si>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</si>
  <si>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</si>
  <si>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</si>
  <si>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</si>
  <si>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</si>
  <si>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</si>
  <si>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</si>
  <si>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</si>
  <si>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</si>
  <si>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</si>
  <si>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</si>
  <si>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</si>
  <si>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</si>
  <si>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</si>
  <si>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</si>
  <si>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</si>
  <si>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</si>
  <si>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</si>
  <si>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</si>
  <si>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</si>
  <si>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</si>
  <si>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</si>
  <si>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</si>
  <si>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</si>
  <si>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</si>
  <si>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</si>
  <si>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</si>
  <si>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</si>
  <si>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</si>
  <si>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</si>
  <si>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</si>
  <si>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</si>
  <si>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</si>
  <si>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</si>
  <si>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</si>
  <si>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</si>
  <si>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</si>
  <si>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</si>
  <si>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</si>
  <si>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</si>
  <si>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</si>
  <si>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</si>
  <si>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</si>
  <si>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</si>
  <si>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</si>
  <si>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</si>
  <si>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</si>
  <si>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</si>
  <si>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</si>
  <si>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</si>
  <si>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</si>
  <si>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</si>
  <si>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</si>
  <si>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</si>
  <si>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</si>
  <si>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</si>
  <si>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</si>
  <si>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</si>
  <si>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</si>
  <si>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</si>
  <si>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</si>
  <si>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</si>
  <si>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</si>
  <si>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</si>
  <si>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</si>
  <si>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</si>
  <si>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</si>
  <si>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</si>
  <si>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</si>
  <si>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</si>
  <si>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</si>
  <si>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</si>
  <si>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</si>
  <si>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</si>
  <si>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</si>
  <si>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</si>
  <si>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</si>
  <si>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</si>
  <si>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</si>
  <si>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</si>
  <si>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</si>
  <si>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</si>
  <si>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</si>
  <si>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</si>
  <si>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</si>
  <si>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</si>
  <si>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</si>
  <si>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</si>
  <si>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</si>
  <si>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</si>
  <si>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</si>
  <si>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</si>
  <si>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</si>
  <si>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</si>
  <si>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</si>
  <si>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</si>
  <si>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</si>
  <si>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</si>
  <si>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</si>
  <si>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</si>
  <si>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</si>
  <si>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</si>
  <si>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</si>
  <si>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</si>
  <si>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</si>
  <si>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</si>
  <si>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</si>
  <si>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</si>
  <si>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</si>
  <si>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</si>
  <si>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</si>
  <si>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</si>
  <si>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</si>
  <si>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</si>
  <si>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</si>
  <si>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</si>
  <si>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</si>
  <si>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</si>
  <si>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</si>
  <si>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</si>
  <si>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</si>
  <si>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</si>
  <si>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</si>
  <si>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</si>
  <si>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</si>
  <si>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</si>
  <si>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</si>
  <si>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</si>
  <si>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</si>
  <si>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</si>
  <si>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</si>
  <si>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</si>
  <si>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</si>
  <si>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</si>
  <si>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</si>
  <si>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</si>
  <si>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</si>
  <si>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</si>
  <si>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</si>
  <si>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</si>
  <si>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</si>
  <si>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</si>
  <si>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</si>
  <si>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</si>
  <si>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</si>
  <si>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</si>
  <si>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</si>
  <si>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</si>
  <si>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</si>
  <si>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</si>
  <si>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</si>
  <si>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</si>
  <si>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</si>
  <si>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</si>
  <si>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</si>
  <si>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</si>
  <si>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</si>
  <si>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</si>
  <si>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</si>
  <si>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</si>
  <si>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</si>
  <si>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</si>
  <si>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</si>
  <si>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</si>
  <si>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</si>
  <si>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</si>
  <si>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</si>
  <si>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</si>
  <si>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</si>
  <si>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</si>
  <si>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</si>
  <si>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</si>
  <si>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</si>
  <si>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</si>
  <si>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</si>
  <si>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</si>
  <si>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</si>
  <si>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</si>
  <si>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</si>
  <si>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</si>
  <si>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</si>
  <si>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</si>
  <si>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</si>
  <si>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</si>
  <si>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</si>
  <si>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</si>
  <si>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</si>
  <si>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</si>
  <si>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</si>
  <si>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</si>
  <si>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</si>
  <si>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</si>
  <si>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</si>
  <si>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</si>
  <si>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</si>
  <si>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</si>
  <si>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</si>
  <si>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</si>
  <si>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</si>
  <si>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</si>
  <si>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</si>
  <si>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</si>
  <si>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</si>
  <si>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</si>
  <si>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</si>
  <si>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</si>
  <si>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</si>
  <si>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</si>
  <si>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</si>
  <si>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</si>
  <si>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</si>
  <si>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</si>
  <si>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</si>
  <si>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</si>
  <si>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</si>
  <si>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</si>
  <si>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</si>
  <si>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</si>
  <si>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</si>
  <si>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</si>
  <si>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</si>
  <si>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</si>
  <si>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</si>
  <si>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</si>
  <si>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</si>
  <si>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</si>
  <si>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</si>
  <si>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</si>
  <si>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</si>
  <si>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</si>
  <si>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</si>
  <si>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</si>
  <si>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</si>
  <si>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</si>
  <si>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</si>
  <si>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</si>
  <si>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</si>
  <si>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</si>
  <si>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</si>
  <si>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</si>
  <si>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</si>
  <si>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</si>
  <si>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</si>
  <si>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</si>
  <si>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</si>
  <si>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</si>
  <si>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</si>
  <si>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</si>
  <si>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</si>
  <si>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</si>
  <si>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</si>
  <si>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</si>
  <si>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</si>
  <si>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</si>
  <si>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</si>
  <si>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</si>
  <si>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</si>
  <si>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</si>
  <si>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</si>
  <si>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</si>
  <si>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</si>
  <si>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</si>
  <si>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</si>
  <si>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</si>
  <si>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</si>
  <si>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</si>
  <si>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</si>
  <si>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</si>
  <si>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</si>
  <si>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</si>
  <si>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</si>
  <si>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</si>
  <si>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</si>
  <si>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</si>
  <si>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</si>
  <si>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</si>
  <si>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</si>
  <si>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</si>
  <si>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</si>
  <si>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</si>
  <si>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</si>
  <si>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</si>
  <si>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</si>
  <si>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</si>
  <si>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</si>
  <si>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</si>
  <si>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</si>
  <si>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</si>
  <si>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</si>
  <si>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</si>
  <si>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</si>
  <si>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</si>
  <si>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</si>
  <si>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</si>
  <si>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</si>
  <si>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</si>
  <si>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</si>
  <si>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</si>
  <si>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</si>
  <si>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</si>
  <si>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</si>
  <si>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</si>
  <si>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</si>
  <si>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</si>
  <si>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</si>
  <si>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</si>
  <si>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</si>
  <si>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</si>
  <si>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</si>
  <si>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</si>
  <si>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</si>
  <si>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</si>
  <si>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</si>
  <si>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</si>
  <si>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</si>
  <si>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</si>
  <si>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</si>
  <si>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</si>
  <si>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</si>
  <si>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</si>
  <si>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</si>
  <si>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</si>
  <si>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</si>
  <si>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</si>
  <si>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</si>
  <si>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</si>
  <si>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</si>
  <si>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</si>
  <si>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</si>
  <si>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</si>
  <si>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</si>
  <si>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</si>
  <si>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</si>
  <si>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</si>
  <si>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</si>
  <si>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</si>
  <si>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</si>
  <si>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</si>
  <si>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</si>
  <si>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</si>
  <si>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</si>
  <si>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</si>
  <si>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</si>
  <si>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</si>
  <si>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</si>
  <si>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</si>
  <si>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</si>
  <si>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</si>
  <si>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</si>
  <si>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</si>
  <si>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</si>
  <si>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</si>
  <si>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</si>
  <si>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</si>
  <si>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</si>
  <si>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</si>
  <si>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</si>
  <si>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</si>
  <si>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</si>
  <si>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</si>
  <si>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</si>
  <si>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</si>
  <si>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</si>
  <si>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</si>
  <si>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</si>
  <si>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</si>
  <si>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</si>
  <si>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</si>
  <si>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</si>
  <si>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</si>
  <si>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</si>
  <si>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</si>
  <si>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</si>
  <si>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</si>
  <si>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</si>
  <si>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</si>
  <si>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</si>
  <si>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</si>
  <si>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</si>
  <si>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</si>
  <si>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</si>
  <si>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</si>
  <si>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</si>
  <si>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</si>
  <si>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</si>
  <si>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</si>
  <si>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</si>
  <si>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</si>
  <si>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</si>
  <si>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</si>
  <si>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</si>
  <si>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</si>
  <si>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</si>
  <si>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</si>
  <si>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</si>
  <si>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</si>
  <si>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</si>
  <si>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</si>
  <si>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</si>
  <si>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</si>
  <si>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</si>
  <si>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</si>
  <si>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</si>
  <si>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</si>
  <si>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</si>
  <si>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</si>
  <si>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</si>
  <si>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</si>
  <si>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</si>
  <si>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</si>
  <si>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</si>
  <si>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</si>
  <si>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</si>
  <si>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</si>
  <si>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</si>
  <si>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</si>
  <si>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</si>
  <si>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</si>
  <si>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</si>
  <si>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</si>
  <si>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</si>
  <si>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</si>
  <si>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</si>
  <si>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</si>
  <si>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</si>
  <si>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</si>
  <si>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</si>
  <si>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</si>
  <si>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</si>
  <si>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</si>
  <si>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</si>
  <si>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</si>
  <si>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</si>
  <si>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</si>
  <si>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</si>
  <si>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</si>
  <si>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</si>
  <si>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</si>
  <si>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</si>
  <si>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</si>
  <si>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</si>
  <si>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</si>
  <si>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</si>
  <si>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</si>
  <si>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</si>
  <si>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</si>
  <si>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</si>
  <si>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</si>
  <si>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</si>
  <si>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</si>
  <si>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</si>
  <si>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</si>
  <si>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</si>
  <si>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</si>
  <si>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</si>
  <si>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</si>
  <si>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</si>
  <si>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</si>
  <si>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</si>
  <si>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</si>
  <si>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</si>
  <si>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</si>
  <si>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</si>
  <si>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</si>
  <si>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</si>
  <si>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</si>
  <si>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</si>
  <si>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</si>
  <si>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</si>
  <si>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</si>
  <si>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</si>
  <si>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</si>
  <si>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</si>
  <si>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</si>
  <si>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</si>
  <si>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</si>
  <si>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</si>
  <si>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</si>
  <si>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</si>
  <si>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</si>
  <si>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</si>
  <si>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</si>
  <si>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</si>
  <si>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</si>
  <si>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</si>
  <si>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</si>
  <si>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</si>
  <si>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</si>
  <si>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</si>
  <si>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</si>
  <si>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</si>
  <si>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</si>
  <si>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</si>
  <si>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</si>
  <si>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</si>
  <si>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</si>
  <si>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</si>
  <si>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</si>
  <si>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</si>
  <si>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</si>
  <si>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</si>
  <si>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</si>
  <si>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</si>
  <si>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</si>
  <si>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</si>
  <si>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</si>
  <si>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</si>
  <si>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</si>
  <si>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</si>
  <si>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</si>
  <si>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</si>
  <si>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</si>
  <si>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</si>
  <si>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</si>
  <si>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</si>
  <si>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</si>
  <si>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</si>
  <si>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</si>
  <si>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</si>
  <si>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</si>
  <si>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</si>
  <si>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</si>
  <si>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</si>
  <si>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</si>
  <si>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</si>
  <si>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</si>
  <si>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</si>
  <si>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</si>
  <si>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</si>
  <si>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</si>
  <si>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</si>
  <si>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</si>
  <si>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</si>
  <si>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</si>
  <si>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</si>
  <si>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</si>
  <si>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</si>
  <si>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</si>
  <si>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</si>
  <si>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</si>
  <si>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</si>
  <si>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</si>
  <si>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</si>
  <si>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</si>
  <si>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</si>
  <si>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</si>
  <si>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</si>
  <si>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</si>
  <si>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</si>
  <si>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</si>
  <si>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</si>
  <si>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</si>
  <si>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</si>
  <si>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</si>
  <si>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</si>
  <si>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</si>
  <si>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</si>
  <si>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</si>
  <si>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</si>
  <si>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</si>
  <si>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</si>
  <si>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</si>
  <si>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</si>
  <si>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</si>
  <si>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</si>
  <si>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</si>
  <si>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</si>
  <si>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</si>
  <si>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</si>
  <si>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</si>
  <si>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</si>
  <si>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</si>
  <si>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</si>
  <si>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</si>
  <si>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</si>
  <si>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</si>
  <si>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</si>
  <si>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</si>
  <si>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</si>
  <si>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</si>
  <si>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</si>
  <si>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</si>
  <si>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</si>
  <si>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</si>
  <si>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</si>
  <si>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</si>
  <si>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</si>
  <si>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</si>
  <si>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</si>
  <si>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</si>
  <si>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</si>
  <si>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</si>
  <si>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</si>
  <si>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</si>
  <si>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</si>
  <si>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</si>
  <si>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</si>
  <si>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</si>
  <si>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</si>
  <si>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</si>
  <si>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</si>
  <si>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</si>
  <si>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</si>
  <si>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</si>
  <si>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</si>
  <si>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</si>
  <si>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</si>
  <si>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</si>
  <si>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</si>
  <si>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</si>
  <si>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</si>
  <si>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</si>
  <si>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</si>
  <si>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</si>
  <si>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</si>
  <si>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</si>
  <si>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</si>
  <si>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</si>
  <si>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</si>
  <si>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</si>
  <si>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</si>
  <si>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</si>
  <si>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</si>
  <si>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</si>
  <si>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</si>
  <si>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</si>
  <si>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</si>
  <si>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</si>
  <si>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</si>
  <si>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</si>
  <si>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</si>
  <si>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</si>
  <si>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</si>
  <si>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</si>
  <si>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</si>
  <si>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</si>
  <si>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</si>
  <si>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</si>
  <si>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</si>
  <si>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</si>
  <si>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</si>
  <si>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</si>
  <si>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</si>
  <si>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</si>
  <si>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</si>
  <si>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</si>
  <si>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</si>
  <si>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</si>
  <si>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</si>
  <si>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</si>
  <si>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</si>
  <si>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</si>
  <si>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</si>
  <si>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</si>
  <si>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</si>
  <si>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</si>
  <si>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</si>
  <si>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</si>
  <si>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</si>
  <si>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</si>
  <si>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</si>
  <si>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</si>
  <si>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</si>
  <si>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</si>
  <si>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</si>
  <si>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</si>
  <si>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</si>
  <si>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</si>
  <si>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</si>
  <si>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</si>
  <si>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</si>
  <si>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</si>
  <si>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</si>
  <si>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</si>
  <si>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</si>
  <si>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</si>
  <si>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</si>
  <si>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</si>
  <si>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</si>
  <si>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</si>
  <si>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</si>
  <si>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</si>
  <si>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</si>
  <si>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</si>
  <si>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</si>
  <si>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</si>
  <si>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</si>
  <si>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</si>
  <si>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</si>
  <si>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</si>
  <si>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</si>
  <si>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</si>
  <si>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</si>
  <si>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</si>
  <si>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</si>
  <si>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</si>
  <si>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</si>
  <si>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</si>
  <si>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</si>
  <si>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</si>
  <si>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</si>
  <si>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</si>
  <si>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</si>
  <si>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</si>
  <si>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</si>
  <si>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</si>
  <si>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</si>
  <si>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</si>
  <si>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</si>
  <si>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</si>
  <si>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</si>
  <si>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</si>
  <si>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</si>
  <si>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</si>
  <si>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</si>
  <si>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</si>
  <si>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</si>
  <si>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</si>
  <si>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</si>
  <si>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</si>
  <si>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</si>
  <si>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</si>
  <si>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</si>
  <si>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</si>
  <si>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</si>
  <si>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</si>
  <si>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</si>
  <si>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</si>
  <si>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</si>
  <si>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</si>
  <si>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</si>
  <si>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</si>
  <si>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</si>
  <si>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</si>
  <si>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</si>
  <si>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</si>
  <si>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</si>
  <si>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</si>
  <si>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</si>
  <si>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</si>
  <si>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</si>
  <si>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</si>
  <si>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</si>
  <si>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</si>
  <si>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</si>
  <si>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</si>
  <si>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</si>
  <si>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</si>
  <si>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</si>
  <si>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</si>
  <si>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</si>
  <si>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</si>
  <si>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</si>
  <si>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</si>
  <si>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</si>
  <si>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</si>
  <si>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</si>
  <si>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</si>
  <si>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</si>
  <si>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</si>
  <si>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</si>
  <si>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</si>
  <si>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</si>
  <si>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</si>
  <si>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</si>
  <si>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</si>
  <si>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</si>
  <si>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</si>
  <si>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</si>
  <si>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</si>
  <si>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</si>
  <si>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</si>
  <si>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</si>
  <si>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</si>
  <si>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</si>
  <si>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</si>
  <si>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</si>
  <si>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</si>
  <si>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</si>
  <si>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</si>
  <si>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</si>
  <si>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</si>
  <si>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</si>
  <si>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</si>
  <si>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</si>
  <si>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</si>
  <si>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</si>
  <si>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</si>
  <si>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</si>
  <si>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</si>
  <si>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</si>
  <si>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</si>
  <si>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</si>
  <si>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</si>
  <si>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</si>
  <si>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</si>
  <si>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</si>
  <si>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</si>
  <si>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</si>
  <si>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</si>
  <si>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</si>
  <si>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</si>
  <si>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</si>
  <si>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</si>
  <si>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</si>
  <si>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</si>
  <si>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</si>
  <si>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</si>
  <si>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</si>
  <si>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</si>
  <si>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</si>
  <si>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</si>
  <si>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</si>
  <si>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</si>
  <si>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</si>
  <si>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</si>
  <si>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</si>
  <si>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</si>
  <si>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</si>
  <si>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</si>
  <si>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</si>
  <si>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</si>
  <si>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</si>
  <si>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</si>
  <si>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</si>
  <si>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</si>
  <si>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</si>
  <si>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</si>
  <si>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</si>
  <si>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</si>
  <si>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</si>
  <si>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</si>
  <si>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</si>
  <si>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</si>
  <si>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</si>
  <si>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</si>
  <si>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</si>
  <si>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</si>
  <si>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</si>
  <si>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</si>
  <si>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</si>
  <si>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</si>
  <si>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</si>
  <si>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</si>
  <si>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</si>
  <si>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</si>
  <si>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</si>
  <si>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</si>
  <si>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</si>
  <si>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</si>
  <si>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</si>
  <si>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</si>
  <si>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</si>
  <si>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</si>
  <si>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</si>
  <si>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</si>
  <si>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</si>
  <si>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</si>
  <si>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</si>
  <si>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</si>
  <si>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</si>
  <si>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</si>
  <si>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</si>
  <si>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</si>
  <si>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</si>
  <si>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</si>
  <si>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</si>
  <si>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</si>
  <si>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</si>
  <si>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</si>
  <si>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</si>
  <si>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</si>
  <si>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</si>
  <si>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</si>
  <si>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</si>
  <si>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</si>
  <si>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</si>
  <si>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</si>
  <si>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</si>
  <si>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</si>
  <si>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</si>
  <si>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</si>
  <si>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</si>
  <si>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</si>
  <si>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</si>
  <si>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</si>
  <si>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</si>
  <si>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</si>
  <si>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</si>
  <si>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</si>
  <si>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</si>
  <si>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</si>
  <si>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</si>
  <si>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</si>
  <si>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</si>
  <si>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</si>
  <si>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</si>
  <si>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</si>
  <si>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</si>
  <si>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</si>
  <si>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</si>
  <si>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</si>
  <si>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</si>
  <si>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</si>
  <si>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</si>
  <si>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</si>
  <si>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</si>
  <si>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</si>
  <si>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</si>
  <si>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</si>
  <si>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</si>
  <si>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</si>
  <si>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</si>
  <si>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</si>
  <si>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</si>
  <si>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</si>
  <si>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</si>
  <si>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</si>
  <si>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</si>
  <si>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</si>
  <si>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</si>
  <si>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</si>
  <si>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</si>
  <si>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</si>
  <si>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</si>
  <si>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</si>
  <si>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</si>
  <si>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</si>
  <si>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</si>
  <si>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</si>
  <si>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</si>
  <si>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</si>
  <si>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</si>
  <si>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</si>
  <si>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</si>
  <si>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</si>
  <si>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</si>
  <si>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</si>
  <si>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</si>
  <si>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</si>
  <si>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</si>
  <si>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</si>
  <si>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</si>
  <si>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</si>
  <si>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</si>
  <si>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</si>
  <si>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</si>
  <si>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</si>
  <si>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</si>
  <si>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</si>
  <si>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</si>
  <si>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</si>
  <si>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</si>
  <si>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</si>
  <si>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</si>
  <si>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</si>
  <si>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</si>
  <si>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</si>
  <si>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</si>
  <si>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</si>
  <si>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</si>
  <si>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</si>
  <si>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</si>
  <si>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</si>
  <si>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</si>
  <si>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</si>
  <si>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</si>
  <si>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</si>
  <si>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</si>
  <si>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</si>
  <si>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</si>
  <si>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</si>
  <si>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</si>
  <si>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</si>
  <si>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</si>
  <si>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</si>
  <si>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</si>
  <si>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</si>
  <si>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</si>
  <si>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</si>
  <si>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</si>
  <si>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</si>
  <si>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</si>
  <si>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</si>
  <si>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</si>
  <si>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</si>
  <si>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</si>
  <si>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</si>
  <si>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</si>
  <si>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</si>
  <si>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</si>
  <si>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</si>
  <si>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</si>
  <si>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</si>
  <si>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</si>
  <si>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</si>
  <si>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</si>
  <si>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</si>
  <si>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</si>
  <si>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</si>
  <si>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</si>
  <si>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</si>
  <si>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</si>
  <si>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</si>
  <si>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</si>
  <si>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</si>
  <si>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</si>
  <si>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</si>
  <si>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</si>
  <si>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</si>
  <si>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</si>
  <si>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</si>
  <si>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</si>
  <si>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</si>
  <si>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</si>
  <si>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</si>
  <si>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</si>
  <si>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</si>
  <si>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</si>
  <si>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</si>
  <si>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</si>
  <si>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</si>
  <si>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</si>
  <si>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</si>
  <si>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</si>
  <si>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</si>
  <si>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</si>
  <si>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</si>
  <si>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</si>
  <si>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</si>
  <si>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</si>
  <si>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</si>
  <si>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</si>
  <si>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</si>
  <si>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</si>
  <si>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</si>
  <si>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</si>
  <si>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</si>
  <si>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</si>
  <si>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</si>
  <si>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</si>
  <si>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</si>
  <si>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</si>
  <si>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</si>
  <si>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</si>
  <si>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</si>
  <si>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</si>
  <si>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</si>
  <si>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</si>
  <si>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</si>
  <si>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</si>
  <si>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</si>
  <si>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</si>
  <si>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</si>
  <si>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</si>
  <si>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</si>
  <si>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</si>
  <si>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</si>
  <si>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</si>
  <si>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</si>
  <si>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</si>
  <si>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</si>
  <si>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</si>
  <si>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</si>
  <si>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</si>
  <si>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</si>
  <si>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</si>
  <si>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</si>
  <si>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</si>
  <si>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</si>
  <si>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</si>
  <si>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</si>
  <si>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</si>
  <si>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</si>
  <si>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</si>
  <si>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</si>
  <si>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</si>
  <si>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</si>
  <si>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</si>
  <si>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</si>
  <si>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</si>
  <si>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</si>
  <si>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</si>
  <si>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</si>
  <si>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</si>
  <si>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</si>
  <si>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</si>
  <si>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</si>
  <si>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</si>
  <si>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</si>
  <si>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</si>
  <si>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</si>
  <si>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</si>
  <si>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</si>
  <si>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</si>
  <si>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</si>
  <si>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</si>
  <si>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</si>
  <si>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</si>
  <si>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</si>
  <si>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</si>
  <si>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</si>
  <si>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</si>
  <si>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</si>
  <si>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</si>
  <si>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</si>
  <si>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</si>
  <si>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</si>
  <si>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</si>
  <si>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</si>
  <si>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</si>
  <si>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</si>
  <si>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</si>
  <si>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</si>
  <si>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</si>
  <si>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</si>
  <si>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</si>
  <si>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</si>
  <si>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</si>
  <si>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</si>
  <si>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</si>
  <si>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</si>
  <si>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</si>
  <si>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</si>
  <si>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</si>
  <si>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</si>
  <si>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</si>
  <si>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</si>
  <si>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</si>
  <si>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</si>
  <si>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</si>
  <si>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</si>
  <si>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</si>
  <si>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</si>
  <si>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</si>
  <si>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</si>
  <si>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</si>
  <si>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</si>
  <si>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</si>
  <si>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</si>
  <si>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</si>
  <si>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</si>
  <si>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</si>
  <si>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</si>
  <si>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</si>
  <si>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</si>
  <si>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</si>
  <si>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</si>
  <si>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</si>
  <si>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</si>
  <si>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</si>
  <si>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</si>
  <si>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</si>
  <si>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</si>
  <si>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</si>
  <si>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</si>
  <si>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</si>
  <si>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</si>
  <si>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</si>
  <si>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</si>
  <si>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</si>
  <si>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</si>
  <si>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</si>
  <si>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</si>
  <si>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</si>
  <si>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</si>
  <si>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</si>
  <si>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</si>
  <si>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</si>
  <si>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</si>
  <si>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</si>
  <si>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</si>
  <si>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</si>
  <si>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</si>
  <si>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</si>
  <si>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</si>
  <si>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</si>
  <si>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</si>
  <si>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</si>
  <si>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</si>
  <si>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</si>
  <si>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</si>
  <si>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</si>
  <si>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</si>
  <si>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</si>
  <si>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</si>
  <si>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</si>
  <si>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</si>
  <si>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</si>
  <si>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</si>
  <si>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</si>
  <si>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</si>
  <si>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</si>
  <si>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</si>
  <si>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</si>
  <si>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</si>
  <si>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</si>
  <si>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</si>
  <si>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</si>
  <si>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</si>
  <si>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</si>
  <si>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</si>
  <si>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</si>
  <si>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</si>
  <si>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</si>
  <si>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</si>
  <si>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</si>
  <si>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</si>
  <si>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</si>
  <si>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</si>
  <si>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</si>
  <si>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</si>
  <si>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</si>
  <si>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</si>
  <si>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</si>
  <si>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</si>
  <si>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</si>
  <si>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</si>
  <si>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</si>
  <si>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</si>
  <si>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</si>
  <si>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</si>
  <si>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</si>
  <si>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</si>
  <si>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</si>
  <si>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</si>
  <si>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</si>
  <si>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</si>
  <si>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</si>
  <si>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</si>
  <si>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</si>
  <si>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</si>
  <si>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</si>
  <si>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</si>
  <si>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</si>
  <si>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</si>
  <si>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</si>
  <si>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</si>
  <si>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</si>
  <si>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</si>
  <si>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</si>
  <si>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</si>
  <si>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</si>
  <si>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</si>
  <si>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</si>
  <si>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</si>
  <si>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</si>
  <si>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</si>
  <si>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</si>
  <si>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</si>
  <si>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</si>
  <si>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</si>
  <si>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</si>
  <si>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</si>
  <si>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</si>
  <si>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</si>
  <si>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</si>
  <si>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</si>
  <si>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</si>
  <si>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</si>
  <si>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</si>
  <si>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</si>
  <si>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</si>
  <si>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</si>
  <si>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</si>
  <si>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</si>
  <si>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</si>
  <si>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</si>
  <si>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</si>
  <si>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</si>
  <si>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</si>
  <si>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</si>
  <si>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</si>
  <si>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</si>
  <si>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</si>
  <si>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</si>
  <si>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</si>
  <si>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</si>
  <si>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</si>
  <si>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</si>
  <si>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</si>
  <si>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</si>
  <si>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</si>
  <si>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</si>
  <si>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</si>
  <si>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</si>
  <si>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</si>
  <si>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</si>
  <si>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</si>
  <si>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</si>
  <si>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</si>
  <si>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</si>
  <si>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</si>
  <si>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</si>
  <si>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</si>
  <si>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</si>
  <si>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</si>
  <si>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</si>
  <si>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</si>
  <si>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</si>
  <si>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</si>
  <si>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</si>
  <si>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</si>
  <si>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</si>
  <si>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</si>
  <si>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</si>
  <si>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</si>
  <si>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</si>
  <si>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</si>
  <si>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</si>
  <si>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</si>
  <si>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</si>
  <si>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</si>
  <si>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</si>
  <si>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</si>
  <si>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</si>
  <si>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</si>
  <si>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</si>
  <si>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</si>
  <si>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</si>
  <si>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</si>
  <si>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</si>
  <si>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</si>
  <si>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</si>
  <si>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</si>
  <si>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</si>
  <si>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</si>
  <si>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</si>
  <si>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</si>
  <si>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</si>
  <si>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</si>
  <si>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</si>
  <si>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</si>
  <si>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</si>
  <si>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</si>
  <si>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</si>
  <si>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</si>
  <si>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</si>
  <si>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</si>
  <si>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</si>
  <si>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</si>
  <si>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</si>
  <si>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</si>
  <si>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</si>
  <si>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</si>
  <si>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</si>
  <si>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</si>
  <si>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</si>
  <si>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</si>
  <si>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</si>
  <si>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</si>
  <si>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</si>
  <si>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</si>
  <si>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</si>
  <si>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</si>
  <si>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</si>
  <si>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</si>
  <si>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</si>
  <si>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</si>
  <si>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</si>
  <si>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</si>
  <si>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</si>
  <si>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</si>
  <si>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</si>
  <si>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</si>
  <si>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</si>
  <si>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</si>
  <si>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</si>
  <si>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</si>
  <si>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</si>
  <si>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</si>
  <si>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</si>
  <si>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</si>
  <si>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</si>
  <si>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</si>
  <si>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</si>
  <si>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</si>
  <si>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</si>
  <si>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</si>
  <si>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</si>
  <si>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</si>
  <si>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</si>
  <si>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</si>
  <si>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</si>
  <si>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</si>
  <si>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</si>
  <si>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</si>
  <si>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</si>
  <si>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</si>
  <si>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</si>
  <si>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</si>
  <si>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</si>
  <si>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</si>
  <si>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</si>
  <si>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</si>
  <si>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</si>
  <si>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</si>
  <si>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</si>
  <si>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</si>
  <si>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</si>
  <si>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</si>
  <si>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</si>
  <si>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</si>
  <si>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</si>
  <si>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</si>
  <si>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</si>
  <si>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</si>
  <si>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</si>
  <si>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</si>
  <si>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</si>
  <si>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</si>
  <si>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</si>
  <si>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</si>
  <si>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</si>
  <si>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</si>
  <si>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</si>
  <si>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</si>
  <si>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</si>
  <si>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</si>
  <si>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</si>
  <si>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</si>
  <si>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</si>
  <si>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</si>
  <si>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</si>
  <si>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</si>
  <si>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</si>
  <si>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</si>
  <si>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</si>
  <si>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</si>
  <si>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</si>
  <si>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</si>
  <si>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</si>
  <si>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</si>
  <si>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</si>
  <si>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</si>
  <si>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</si>
  <si>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</si>
  <si>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</si>
  <si>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</si>
  <si>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</si>
  <si>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</si>
  <si>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</si>
  <si>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</si>
  <si>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</si>
  <si>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</si>
  <si>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</si>
  <si>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</si>
  <si>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</si>
  <si>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</si>
  <si>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</si>
  <si>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</si>
  <si>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</si>
  <si>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</si>
  <si>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</si>
  <si>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</si>
  <si>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</si>
  <si>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</si>
  <si>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</si>
  <si>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</si>
  <si>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</si>
  <si>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</si>
  <si>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</si>
  <si>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</si>
  <si>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</si>
  <si>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</si>
  <si>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</si>
  <si>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</si>
  <si>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</si>
  <si>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</si>
  <si>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</si>
  <si>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</si>
  <si>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</si>
  <si>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</si>
  <si>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</si>
  <si>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</si>
  <si>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</si>
  <si>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</si>
  <si>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</si>
  <si>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</si>
  <si>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</si>
  <si>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</si>
  <si>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</si>
  <si>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</si>
  <si>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</si>
  <si>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</si>
  <si>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</si>
  <si>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</si>
  <si>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</si>
  <si>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</si>
  <si>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</si>
  <si>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</si>
  <si>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</si>
  <si>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</si>
  <si>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</si>
  <si>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</si>
  <si>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</si>
  <si>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</si>
  <si>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</si>
  <si>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</si>
  <si>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</si>
  <si>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</si>
  <si>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</si>
  <si>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</si>
  <si>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</si>
  <si>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</si>
  <si>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</si>
  <si>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</si>
  <si>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</si>
  <si>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</si>
  <si>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</si>
  <si>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</si>
  <si>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</si>
  <si>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</si>
  <si>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</si>
  <si>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</si>
  <si>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</si>
  <si>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</si>
  <si>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</si>
  <si>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</si>
  <si>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</si>
  <si>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</si>
  <si>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</si>
  <si>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</si>
  <si>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</si>
  <si>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</si>
  <si>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</si>
  <si>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</si>
  <si>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</si>
  <si>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</si>
  <si>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</si>
  <si>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</si>
  <si>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</si>
  <si>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</si>
  <si>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</si>
  <si>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</si>
  <si>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</si>
  <si>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</si>
  <si>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</si>
  <si>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</si>
  <si>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</si>
  <si>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</si>
  <si>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</si>
  <si>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</si>
  <si>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</si>
  <si>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</si>
  <si>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</si>
  <si>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</si>
  <si>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</si>
  <si>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</si>
  <si>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</si>
  <si>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</si>
  <si>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</si>
  <si>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</si>
  <si>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</si>
  <si>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</si>
  <si>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</si>
  <si>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</si>
  <si>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</si>
  <si>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</si>
  <si>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</si>
  <si>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</si>
  <si>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</si>
  <si>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</si>
  <si>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</si>
  <si>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</si>
  <si>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</si>
  <si>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</si>
  <si>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</si>
  <si>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</si>
  <si>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</si>
  <si>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</si>
  <si>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</si>
  <si>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</si>
  <si>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</si>
  <si>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</si>
  <si>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</si>
  <si>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</si>
  <si>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</si>
  <si>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</si>
  <si>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</si>
  <si>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</si>
  <si>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</si>
  <si>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</si>
  <si>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</si>
  <si>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</si>
  <si>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</si>
  <si>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</si>
  <si>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</si>
  <si>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</si>
  <si>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</si>
  <si>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</si>
  <si>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</si>
  <si>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</si>
  <si>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</si>
  <si>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</si>
  <si>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</si>
  <si>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</si>
  <si>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</si>
  <si>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</si>
  <si>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</si>
  <si>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</si>
  <si>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</si>
  <si>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</si>
  <si>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</si>
  <si>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</si>
  <si>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</si>
  <si>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</si>
  <si>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</si>
  <si>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</si>
  <si>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</si>
  <si>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</si>
  <si>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</si>
  <si>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</si>
  <si>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</si>
  <si>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</si>
  <si>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</si>
  <si>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</si>
  <si>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</si>
  <si>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</si>
  <si>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</si>
  <si>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</si>
  <si>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</si>
  <si>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</si>
  <si>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</si>
  <si>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</si>
  <si>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</si>
  <si>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</si>
  <si>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</si>
  <si>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</si>
  <si>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</si>
  <si>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</si>
  <si>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</si>
  <si>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</si>
  <si>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</si>
  <si>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</si>
  <si>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</si>
  <si>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</si>
  <si>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</si>
  <si>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</si>
  <si>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</si>
  <si>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</si>
  <si>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</si>
  <si>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</si>
  <si>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</si>
  <si>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</si>
  <si>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</si>
  <si>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</si>
  <si>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</si>
  <si>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</si>
  <si>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</si>
  <si>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</si>
  <si>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</si>
  <si>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</si>
  <si>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</si>
  <si>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</si>
  <si>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</si>
  <si>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</si>
  <si>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</si>
  <si>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</si>
  <si>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</si>
  <si>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</si>
  <si>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</si>
  <si>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</si>
  <si>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</si>
  <si>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</si>
  <si>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</si>
  <si>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</si>
  <si>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</si>
  <si>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</si>
  <si>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</si>
  <si>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</si>
  <si>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</si>
  <si>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</si>
  <si>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</si>
  <si>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</si>
  <si>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</si>
  <si>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</si>
  <si>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</si>
  <si>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</si>
  <si>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</si>
  <si>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</si>
  <si>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</si>
  <si>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</si>
  <si>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</si>
  <si>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</si>
  <si>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</si>
  <si>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</si>
  <si>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</si>
  <si>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</si>
  <si>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</si>
  <si>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</si>
  <si>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</si>
  <si>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</si>
  <si>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</si>
  <si>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</si>
  <si>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</si>
  <si>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</si>
  <si>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</si>
  <si>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</si>
  <si>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</si>
  <si>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</si>
  <si>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</si>
  <si>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</si>
  <si>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</si>
  <si>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</si>
  <si>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</si>
  <si>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</si>
  <si>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</si>
  <si>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</si>
  <si>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</si>
  <si>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</si>
  <si>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</si>
  <si>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</si>
  <si>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</si>
  <si>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</si>
  <si>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</si>
  <si>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</si>
  <si>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</si>
  <si>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</si>
  <si>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</si>
  <si>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</si>
  <si>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</si>
  <si>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</si>
  <si>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</si>
  <si>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</si>
  <si>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</si>
  <si>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</si>
  <si>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</si>
  <si>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</si>
  <si>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</si>
  <si>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</si>
  <si>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</si>
  <si>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</si>
  <si>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</si>
  <si>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</si>
  <si>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</si>
  <si>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</si>
  <si>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</si>
  <si>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</si>
  <si>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</si>
  <si>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</si>
  <si>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</si>
  <si>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</si>
  <si>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</si>
  <si>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</si>
  <si>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</si>
  <si>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</si>
  <si>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</si>
  <si>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</si>
  <si>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</si>
  <si>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</si>
  <si>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</si>
  <si>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</si>
  <si>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</si>
  <si>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</si>
  <si>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</si>
  <si>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</si>
  <si>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</si>
  <si>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</si>
  <si>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</si>
  <si>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</si>
  <si>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</si>
  <si>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</si>
  <si>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</si>
  <si>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</si>
  <si>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</si>
  <si>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</si>
  <si>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</si>
  <si>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</si>
  <si>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</si>
  <si>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</si>
  <si>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</si>
  <si>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</si>
  <si>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</si>
  <si>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</si>
  <si>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</si>
  <si>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</si>
  <si>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</si>
  <si>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</si>
  <si>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</si>
  <si>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</si>
  <si>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</si>
  <si>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</si>
  <si>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</si>
  <si>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</si>
  <si>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</si>
  <si>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</si>
  <si>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</si>
  <si>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</si>
  <si>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</si>
  <si>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</si>
  <si>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</si>
  <si>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</si>
  <si>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</si>
  <si>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</si>
  <si>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</si>
  <si>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</si>
  <si>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</si>
  <si>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</si>
  <si>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</si>
  <si>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</si>
  <si>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</si>
  <si>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</si>
  <si>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</si>
  <si>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</si>
  <si>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</si>
  <si>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</si>
  <si>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</si>
  <si>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</si>
  <si>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</si>
  <si>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</si>
  <si>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</si>
  <si>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</si>
  <si>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</si>
  <si>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</si>
  <si>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</si>
  <si>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</si>
  <si>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</si>
  <si>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</si>
  <si>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</si>
  <si>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</si>
  <si>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</si>
  <si>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</si>
  <si>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</si>
  <si>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</si>
  <si>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</si>
  <si>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</si>
  <si>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</si>
  <si>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</si>
  <si>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</si>
  <si>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</si>
  <si>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</si>
  <si>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</si>
  <si>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</si>
  <si>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</si>
  <si>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</si>
  <si>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</si>
  <si>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</si>
  <si>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</si>
  <si>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</si>
  <si>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</si>
  <si>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</si>
  <si>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</si>
  <si>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</si>
  <si>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</si>
  <si>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</si>
  <si>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</si>
  <si>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</si>
  <si>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</si>
  <si>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</si>
  <si>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</si>
  <si>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</si>
  <si>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</si>
  <si>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</si>
  <si>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</si>
  <si>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</si>
  <si>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</si>
  <si>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</si>
  <si>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</si>
  <si>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</si>
  <si>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</si>
  <si>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</si>
  <si>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</si>
  <si>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</si>
  <si>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</si>
  <si>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</si>
  <si>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</si>
  <si>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</si>
  <si>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</si>
  <si>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</si>
  <si>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</si>
  <si>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</si>
  <si>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</si>
  <si>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</si>
  <si>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</si>
  <si>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</si>
  <si>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</si>
  <si>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</si>
  <si>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</si>
  <si>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</si>
  <si>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</si>
  <si>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</si>
  <si>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</si>
  <si>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</si>
  <si>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</si>
  <si>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</si>
  <si>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</si>
  <si>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</si>
  <si>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</si>
  <si>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</si>
  <si>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</si>
  <si>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</si>
  <si>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</si>
  <si>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</si>
  <si>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</si>
  <si>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</si>
  <si>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</si>
  <si>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</si>
  <si>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</si>
  <si>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</si>
  <si>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</si>
  <si>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</si>
  <si>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</si>
  <si>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</si>
  <si>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</si>
  <si>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</si>
  <si>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</si>
  <si>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</si>
  <si>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</si>
  <si>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</si>
  <si>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</si>
  <si>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</si>
  <si>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</si>
  <si>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</si>
  <si>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</si>
  <si>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</si>
  <si>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</si>
  <si>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</si>
  <si>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</si>
  <si>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</si>
  <si>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</si>
  <si>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</si>
  <si>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</si>
  <si>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</si>
  <si>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</si>
  <si>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</si>
  <si>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</si>
  <si>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</si>
  <si>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</si>
  <si>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</si>
  <si>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</si>
  <si>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</si>
  <si>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</si>
  <si>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</si>
  <si>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</si>
  <si>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</si>
  <si>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</si>
  <si>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</si>
  <si>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</si>
  <si>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</si>
  <si>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</si>
  <si>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</si>
  <si>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</si>
  <si>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</si>
  <si>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</si>
  <si>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</si>
  <si>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</si>
  <si>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</si>
  <si>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</si>
  <si>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</si>
  <si>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</si>
  <si>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</si>
  <si>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</si>
  <si>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</si>
  <si>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</si>
  <si>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</si>
  <si>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</si>
  <si>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</si>
  <si>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</si>
  <si>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</si>
  <si>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</si>
  <si>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</si>
  <si>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</si>
  <si>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</si>
  <si>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</si>
  <si>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</si>
  <si>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</si>
  <si>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</si>
  <si>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</si>
  <si>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</si>
  <si>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</si>
  <si>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</si>
  <si>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</si>
  <si>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</si>
  <si>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</si>
  <si>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</si>
  <si>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</si>
  <si>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</si>
  <si>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</si>
  <si>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</si>
  <si>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</si>
  <si>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</si>
  <si>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</si>
  <si>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</si>
  <si>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</si>
  <si>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</si>
  <si>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</si>
  <si>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</si>
  <si>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</si>
  <si>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</si>
  <si>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</si>
  <si>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</si>
  <si>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</si>
  <si>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</si>
  <si>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</si>
  <si>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</si>
  <si>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</si>
  <si>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</si>
  <si>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</si>
  <si>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</si>
  <si>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</si>
  <si>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</si>
  <si>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</si>
  <si>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</si>
  <si>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</si>
  <si>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</si>
  <si>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</si>
  <si>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</si>
  <si>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</si>
  <si>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</si>
  <si>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</si>
  <si>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</si>
  <si>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</si>
  <si>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</si>
  <si>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</si>
  <si>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</si>
  <si>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</si>
  <si>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</si>
  <si>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</si>
  <si>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</si>
  <si>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</si>
  <si>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</si>
  <si>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</si>
  <si>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</si>
  <si>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</si>
  <si>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</si>
  <si>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</si>
  <si>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</si>
  <si>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</si>
  <si>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</si>
  <si>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</si>
  <si>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</si>
  <si>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</si>
  <si>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</si>
  <si>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</si>
  <si>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</si>
  <si>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</si>
  <si>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</si>
  <si>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</si>
  <si>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</si>
  <si>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</si>
  <si>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</si>
  <si>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</si>
  <si>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</si>
  <si>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</si>
  <si>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</si>
  <si>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</si>
  <si>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</si>
  <si>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</si>
  <si>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</si>
  <si>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</si>
  <si>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</si>
  <si>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</si>
  <si>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</si>
  <si>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</si>
  <si>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</si>
  <si>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</si>
  <si>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</si>
  <si>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</si>
  <si>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</si>
  <si>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</si>
  <si>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</si>
  <si>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</si>
  <si>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</si>
  <si>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</si>
  <si>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</si>
  <si>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</si>
  <si>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</si>
  <si>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</si>
  <si>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</si>
  <si>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</si>
  <si>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</si>
  <si>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</si>
  <si>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</si>
  <si>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</si>
  <si>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</si>
  <si>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</si>
  <si>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</si>
  <si>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</si>
  <si>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</si>
  <si>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</si>
  <si>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</si>
  <si>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</si>
  <si>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</si>
  <si>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</si>
  <si>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</si>
  <si>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</si>
  <si>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</si>
  <si>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</si>
  <si>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</si>
  <si>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</si>
  <si>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</si>
  <si>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</si>
  <si>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</si>
  <si>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</si>
  <si>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</si>
  <si>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</si>
  <si>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</si>
  <si>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</si>
  <si>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</si>
  <si>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</si>
  <si>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</si>
  <si>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</si>
  <si>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</si>
  <si>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</si>
  <si>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</si>
  <si>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</si>
  <si>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</si>
  <si>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</si>
  <si>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</si>
  <si>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</si>
  <si>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</si>
  <si>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</si>
  <si>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</si>
  <si>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</si>
  <si>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</si>
  <si>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</si>
  <si>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</si>
  <si>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</si>
  <si>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</si>
  <si>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</si>
  <si>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</si>
  <si>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</si>
  <si>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</si>
  <si>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</si>
  <si>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</si>
  <si>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</si>
  <si>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</si>
  <si>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</si>
  <si>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</si>
  <si>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</si>
  <si>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</si>
  <si>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</si>
  <si>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</si>
  <si>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</si>
  <si>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</si>
  <si>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</si>
  <si>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</si>
  <si>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</si>
  <si>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</si>
  <si>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</si>
  <si>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</si>
  <si>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</si>
  <si>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</si>
  <si>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</si>
  <si>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</si>
  <si>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</si>
  <si>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</si>
  <si>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</si>
  <si>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</si>
  <si>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</si>
  <si>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</si>
  <si>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</si>
  <si>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</si>
  <si>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</si>
  <si>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</si>
  <si>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</si>
  <si>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</si>
  <si>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</si>
  <si>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</si>
  <si>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</si>
  <si>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</si>
  <si>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</si>
  <si>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</si>
  <si>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</si>
  <si>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</si>
  <si>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</si>
  <si>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</si>
  <si>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</si>
  <si>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</si>
  <si>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</si>
  <si>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</si>
  <si>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</si>
  <si>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</si>
  <si>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</si>
  <si>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</si>
  <si>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</si>
  <si>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</si>
  <si>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</si>
  <si>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</si>
  <si>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</si>
  <si>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</si>
  <si>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</si>
  <si>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</si>
  <si>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</si>
  <si>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</si>
  <si>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</si>
  <si>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</si>
  <si>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</si>
  <si>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</si>
  <si>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</si>
  <si>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</si>
  <si>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</si>
  <si>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</si>
  <si>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</si>
  <si>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</si>
  <si>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</si>
  <si>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</si>
  <si>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</si>
  <si>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</si>
  <si>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</si>
  <si>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</si>
  <si>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</si>
  <si>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</si>
  <si>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</si>
  <si>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</si>
  <si>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</si>
  <si>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</si>
  <si>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</si>
  <si>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</si>
  <si>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</si>
  <si>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</si>
  <si>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</si>
  <si>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</si>
  <si>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</si>
  <si>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</si>
  <si>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</si>
  <si>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</si>
  <si>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</si>
  <si>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</si>
  <si>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</si>
  <si>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</si>
  <si>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</si>
  <si>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</si>
  <si>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</si>
  <si>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</si>
  <si>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</si>
  <si>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</si>
  <si>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</si>
  <si>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</si>
  <si>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</si>
  <si>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</si>
  <si>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</si>
  <si>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</si>
  <si>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</si>
  <si>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</si>
  <si>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</si>
  <si>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</si>
  <si>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</si>
  <si>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</si>
  <si>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</si>
  <si>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</si>
  <si>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</si>
  <si>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</si>
  <si>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</si>
  <si>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</si>
  <si>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</si>
  <si>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</si>
  <si>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</si>
  <si>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</si>
  <si>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</si>
  <si>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</si>
  <si>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</si>
  <si>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</si>
  <si>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</si>
  <si>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</si>
  <si>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</si>
  <si>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</si>
  <si>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</si>
  <si>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</si>
  <si>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</si>
  <si>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</si>
  <si>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</si>
  <si>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</si>
  <si>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</si>
  <si>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</si>
  <si>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</si>
  <si>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</si>
  <si>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</si>
  <si>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</si>
  <si>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</si>
  <si>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</si>
  <si>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</si>
  <si>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</si>
  <si>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</si>
  <si>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</si>
  <si>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</si>
  <si>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</si>
  <si>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</si>
  <si>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</si>
  <si>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</si>
  <si>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</si>
  <si>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</si>
  <si>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</si>
  <si>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</si>
  <si>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</si>
  <si>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</si>
  <si>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</si>
  <si>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</si>
  <si>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</si>
  <si>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</si>
  <si>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</si>
  <si>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</si>
  <si>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</si>
  <si>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</si>
  <si>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</si>
  <si>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</si>
  <si>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</si>
  <si>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</si>
  <si>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</si>
  <si>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</si>
  <si>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</si>
  <si>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</si>
  <si>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</si>
  <si>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</si>
  <si>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</si>
  <si>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</si>
  <si>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</si>
  <si>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</si>
  <si>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</si>
  <si>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</si>
  <si>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</si>
  <si>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</si>
  <si>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</si>
  <si>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</si>
  <si>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</si>
  <si>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</si>
  <si>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</si>
  <si>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</si>
  <si>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</si>
  <si>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</si>
  <si>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</si>
  <si>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</si>
  <si>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</si>
  <si>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</si>
  <si>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</si>
  <si>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</si>
  <si>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</si>
  <si>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</si>
  <si>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</si>
  <si>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</si>
  <si>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</si>
  <si>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</si>
  <si>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</si>
  <si>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</si>
  <si>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</si>
  <si>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</si>
  <si>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</si>
  <si>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</si>
  <si>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</si>
  <si>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</si>
  <si>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</si>
  <si>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</si>
  <si>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</si>
  <si>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</si>
  <si>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</si>
  <si>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</si>
  <si>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</si>
  <si>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</si>
  <si>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</si>
  <si>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</si>
  <si>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</si>
  <si>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</si>
  <si>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</si>
  <si>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</si>
  <si>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</si>
  <si>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</si>
  <si>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</si>
  <si>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</si>
  <si>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</si>
  <si>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</si>
  <si>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</si>
  <si>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</si>
  <si>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</si>
  <si>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</si>
  <si>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</si>
  <si>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</si>
  <si>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</si>
  <si>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</si>
  <si>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</si>
  <si>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</si>
  <si>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</si>
  <si>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</si>
  <si>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</si>
  <si>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</si>
  <si>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</si>
  <si>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</si>
  <si>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</si>
  <si>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</si>
  <si>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</si>
  <si>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</si>
  <si>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</si>
  <si>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</si>
  <si>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</si>
  <si>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</si>
  <si>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</si>
  <si>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</si>
  <si>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</si>
  <si>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</si>
  <si>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</si>
  <si>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</si>
  <si>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</si>
  <si>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</si>
  <si>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</si>
  <si>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</si>
  <si>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</si>
  <si>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</si>
  <si>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</si>
  <si>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</si>
  <si>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</si>
  <si>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</si>
  <si>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</si>
  <si>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</si>
  <si>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</si>
  <si>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</si>
  <si>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</si>
  <si>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</si>
  <si>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</si>
  <si>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</si>
  <si>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</si>
  <si>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</si>
  <si>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</si>
  <si>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</si>
  <si>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</si>
  <si>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</si>
  <si>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</si>
  <si>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</si>
  <si>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</si>
  <si>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</si>
  <si>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</si>
  <si>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</si>
  <si>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</si>
  <si>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</si>
  <si>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</si>
  <si>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</si>
  <si>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</si>
  <si>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</si>
  <si>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</si>
  <si>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</si>
  <si>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</si>
  <si>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</si>
  <si>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</si>
  <si>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</si>
  <si>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</si>
  <si>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</si>
  <si>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</si>
  <si>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</si>
  <si>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</si>
  <si>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</si>
  <si>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</si>
  <si>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</si>
  <si>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</si>
  <si>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</si>
  <si>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</si>
  <si>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</si>
  <si>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</si>
  <si>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</si>
  <si>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</si>
  <si>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</si>
  <si>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</si>
  <si>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</si>
  <si>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</si>
  <si>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</si>
  <si>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</si>
  <si>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</si>
  <si>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</si>
  <si>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</si>
  <si>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</si>
  <si>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</si>
  <si>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</si>
  <si>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</si>
  <si>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</si>
  <si>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</si>
  <si>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</si>
  <si>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</si>
  <si>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</si>
  <si>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</si>
  <si>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</si>
  <si>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</si>
  <si>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</si>
  <si>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</si>
  <si>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</si>
  <si>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</si>
  <si>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</si>
  <si>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</si>
  <si>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</si>
  <si>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</si>
  <si>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</si>
  <si>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</si>
  <si>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</si>
  <si>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</si>
  <si>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</si>
  <si>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</si>
  <si>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</si>
  <si>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</si>
  <si>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</si>
  <si>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</si>
  <si>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</si>
  <si>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</si>
  <si>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</si>
  <si>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</si>
  <si>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</si>
  <si>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</si>
  <si>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</si>
  <si>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</si>
  <si>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</si>
  <si>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</si>
  <si>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</si>
  <si>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</si>
  <si>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</si>
  <si>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</si>
  <si>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</si>
  <si>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</si>
  <si>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</si>
  <si>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</si>
  <si>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</si>
  <si>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</si>
  <si>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</si>
  <si>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</si>
  <si>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</si>
  <si>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</si>
  <si>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</si>
  <si>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</si>
  <si>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</si>
  <si>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</si>
  <si>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</si>
  <si>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</si>
  <si>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</si>
  <si>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</si>
  <si>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</si>
  <si>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</si>
  <si>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</si>
  <si>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</si>
  <si>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</si>
  <si>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</si>
  <si>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</si>
  <si>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</si>
  <si>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</si>
  <si>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</si>
  <si>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</si>
  <si>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</si>
  <si>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</si>
  <si>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</si>
  <si>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</si>
  <si>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</si>
  <si>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</si>
  <si>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</si>
  <si>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</si>
  <si>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</si>
  <si>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</si>
  <si>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</si>
  <si>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</si>
  <si>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</si>
  <si>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</si>
  <si>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</si>
  <si>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</si>
  <si>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</si>
  <si>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</si>
  <si>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</si>
  <si>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</si>
  <si>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</si>
  <si>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</si>
  <si>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</si>
  <si>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</si>
  <si>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</si>
  <si>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</si>
  <si>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</si>
  <si>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</si>
  <si>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</si>
  <si>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</si>
  <si>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</si>
  <si>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</si>
  <si>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</si>
  <si>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</si>
  <si>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</si>
  <si>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</si>
  <si>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</si>
  <si>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</si>
  <si>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</si>
  <si>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</si>
  <si>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</si>
  <si>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</si>
  <si>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</si>
  <si>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</si>
  <si>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</si>
  <si>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</si>
  <si>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</si>
  <si>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</si>
  <si>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</si>
  <si>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</si>
  <si>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</si>
  <si>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</si>
  <si>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</si>
  <si>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</si>
  <si>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</si>
  <si>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</si>
  <si>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</si>
  <si>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</si>
  <si>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</si>
  <si>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</si>
  <si>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</si>
  <si>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</si>
  <si>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</si>
  <si>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</si>
  <si>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</si>
  <si>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</si>
  <si>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</si>
  <si>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</si>
  <si>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</si>
  <si>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</si>
  <si>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</si>
  <si>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</si>
  <si>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</si>
  <si>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</si>
  <si>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</si>
  <si>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</si>
  <si>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</si>
  <si>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</si>
  <si>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</si>
  <si>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</si>
  <si>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</si>
  <si>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</si>
  <si>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</si>
  <si>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</si>
  <si>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</si>
  <si>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</si>
  <si>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</si>
  <si>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</si>
  <si>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</si>
  <si>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</si>
  <si>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</si>
  <si>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</si>
  <si>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</si>
  <si>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</si>
  <si>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</si>
  <si>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</si>
  <si>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</si>
  <si>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</si>
  <si>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</si>
  <si>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</si>
  <si>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</si>
  <si>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</si>
  <si>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</si>
  <si>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</si>
  <si>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</si>
  <si>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</si>
  <si>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</si>
  <si>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</si>
  <si>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</si>
  <si>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</si>
  <si>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</si>
  <si>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</si>
  <si>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</si>
  <si>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</si>
  <si>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</si>
  <si>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</si>
  <si>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</si>
  <si>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</si>
  <si>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</si>
  <si>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</si>
  <si>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</si>
  <si>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</si>
  <si>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</si>
  <si>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</si>
  <si>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</si>
  <si>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</si>
  <si>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</si>
  <si>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</si>
  <si>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</si>
  <si>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</si>
  <si>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</si>
  <si>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</si>
  <si>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</si>
  <si>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</si>
  <si>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</si>
  <si>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</si>
  <si>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</si>
  <si>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</si>
  <si>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</si>
  <si>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</si>
  <si>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</si>
  <si>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</si>
  <si>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</si>
  <si>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</si>
  <si>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</si>
  <si>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</si>
  <si>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</si>
  <si>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</si>
  <si>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</si>
  <si>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</si>
  <si>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</si>
  <si>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</si>
  <si>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</si>
  <si>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</si>
  <si>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</si>
  <si>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</si>
  <si>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</si>
  <si>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</si>
  <si>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</si>
  <si>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</si>
  <si>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</si>
  <si>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</si>
  <si>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</si>
  <si>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</si>
  <si>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</si>
  <si>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</si>
  <si>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</si>
  <si>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</si>
  <si>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</si>
  <si>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</si>
  <si>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</si>
  <si>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</si>
  <si>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</si>
  <si>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</si>
  <si>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</si>
  <si>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</si>
  <si>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</si>
  <si>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</si>
  <si>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</si>
  <si>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</si>
  <si>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</si>
  <si>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</si>
  <si>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</si>
  <si>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</si>
  <si>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</si>
  <si>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</si>
  <si>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</si>
  <si>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</si>
  <si>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</si>
  <si>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</si>
  <si>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</si>
  <si>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</si>
  <si>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</si>
  <si>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</si>
  <si>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</si>
  <si>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</si>
  <si>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</si>
  <si>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</si>
  <si>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</si>
  <si>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</si>
  <si>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</si>
  <si>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</si>
  <si>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</si>
  <si>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</si>
  <si>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</si>
  <si>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</si>
  <si>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</si>
  <si>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</si>
  <si>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</si>
  <si>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</si>
  <si>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</si>
  <si>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</si>
  <si>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</si>
  <si>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</si>
  <si>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</si>
  <si>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</si>
  <si>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</si>
  <si>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</si>
  <si>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</si>
  <si>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</si>
  <si>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</si>
  <si>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</si>
  <si>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</si>
  <si>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</si>
  <si>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</si>
  <si>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</si>
  <si>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</si>
  <si>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</si>
  <si>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</si>
  <si>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</si>
  <si>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</si>
  <si>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</si>
  <si>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</si>
  <si>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</si>
  <si>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</si>
  <si>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</si>
  <si>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</si>
  <si>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</si>
  <si>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</si>
  <si>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</si>
  <si>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</si>
  <si>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</si>
  <si>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</si>
  <si>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</si>
  <si>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</si>
  <si>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</si>
  <si>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</si>
  <si>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</si>
  <si>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</si>
  <si>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</si>
  <si>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</si>
  <si>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</si>
  <si>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</si>
  <si>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</si>
  <si>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</si>
  <si>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</si>
  <si>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</si>
  <si>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</si>
  <si>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</si>
  <si>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</si>
  <si>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</si>
  <si>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</si>
  <si>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</si>
  <si>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</si>
  <si>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</si>
  <si>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</si>
  <si>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</si>
  <si>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</si>
  <si>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</si>
  <si>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</si>
  <si>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</si>
  <si>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</si>
  <si>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</si>
  <si>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</si>
  <si>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</si>
  <si>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</si>
  <si>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</si>
  <si>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</si>
  <si>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</si>
  <si>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</si>
  <si>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</si>
  <si>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</si>
  <si>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</si>
  <si>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</si>
  <si>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</si>
  <si>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</si>
  <si>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</si>
  <si>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</si>
  <si>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</si>
  <si>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</si>
  <si>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</si>
  <si>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</si>
  <si>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</si>
  <si>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</si>
  <si>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</si>
  <si>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</si>
  <si>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</si>
  <si>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</si>
  <si>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</si>
  <si>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</si>
  <si>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</si>
  <si>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</si>
  <si>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</si>
  <si>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</si>
  <si>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</si>
  <si>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</si>
  <si>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</si>
  <si>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</si>
  <si>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</si>
  <si>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</si>
  <si>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</si>
  <si>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</si>
  <si>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</si>
  <si>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</si>
  <si>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</si>
  <si>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</si>
  <si>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</si>
  <si>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</si>
  <si>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</si>
  <si>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</si>
  <si>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</si>
  <si>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</si>
  <si>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</si>
  <si>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</si>
  <si>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</si>
  <si>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</si>
  <si>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</si>
  <si>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</si>
  <si>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</si>
  <si>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</si>
  <si>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</si>
  <si>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</si>
  <si>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</si>
  <si>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</si>
  <si>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</si>
  <si>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</si>
  <si>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</si>
  <si>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</si>
  <si>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</si>
  <si>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</si>
  <si>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</si>
  <si>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</si>
  <si>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</si>
  <si>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</si>
  <si>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</si>
  <si>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</si>
  <si>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</si>
  <si>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</si>
  <si>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</si>
  <si>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</si>
  <si>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</si>
  <si>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</si>
  <si>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</si>
  <si>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</si>
  <si>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</si>
  <si>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</si>
  <si>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</si>
  <si>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</si>
  <si>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</si>
  <si>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</si>
  <si>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</si>
  <si>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</si>
  <si>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</si>
  <si>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</si>
  <si>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</si>
  <si>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</si>
  <si>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</si>
  <si>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</si>
  <si>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</si>
  <si>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</si>
  <si>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</si>
  <si>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</si>
  <si>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</si>
  <si>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</si>
  <si>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</si>
  <si>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</si>
  <si>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</si>
  <si>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</si>
  <si>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</si>
  <si>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</si>
  <si>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</si>
  <si>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</si>
  <si>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</si>
  <si>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</si>
  <si>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</si>
  <si>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</si>
  <si>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</si>
  <si>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</si>
  <si>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</si>
  <si>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</si>
  <si>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</si>
  <si>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</si>
  <si>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</si>
  <si>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</si>
  <si>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</si>
  <si>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</si>
  <si>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</si>
  <si>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</si>
  <si>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</si>
  <si>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</si>
  <si>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</si>
  <si>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</si>
  <si>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</si>
  <si>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</si>
  <si>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</si>
  <si>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</si>
  <si>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</si>
  <si>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</si>
  <si>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</si>
  <si>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</si>
  <si>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</si>
  <si>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</si>
  <si>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</si>
  <si>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</si>
  <si>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</si>
  <si>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</si>
  <si>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</si>
  <si>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</si>
  <si>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</si>
  <si>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</si>
  <si>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</si>
  <si>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</si>
  <si>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</si>
  <si>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</si>
  <si>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</si>
  <si>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</si>
  <si>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</si>
  <si>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</si>
  <si>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</si>
  <si>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</si>
  <si>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</si>
  <si>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</si>
  <si>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</si>
  <si>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</si>
  <si>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</si>
  <si>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</si>
  <si>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</si>
  <si>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</si>
  <si>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</si>
  <si>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</si>
  <si>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</si>
  <si>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</si>
  <si>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</si>
  <si>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</si>
  <si>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</si>
  <si>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</si>
  <si>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</si>
  <si>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</si>
  <si>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</si>
  <si>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</si>
  <si>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</si>
  <si>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</si>
  <si>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</si>
  <si>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</si>
  <si>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</si>
  <si>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</si>
  <si>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</si>
  <si>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</si>
  <si>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</si>
  <si>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</si>
  <si>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</si>
  <si>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</si>
  <si>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</si>
  <si>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</si>
  <si>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</si>
  <si>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</si>
  <si>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</si>
  <si>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</si>
  <si>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</si>
  <si>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</si>
  <si>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</si>
  <si>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</si>
  <si>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</si>
  <si>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</si>
  <si>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</si>
  <si>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</si>
  <si>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</si>
  <si>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</si>
  <si>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</si>
  <si>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</si>
  <si>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</si>
  <si>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</si>
  <si>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</si>
  <si>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</si>
  <si>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</si>
  <si>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</si>
  <si>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</si>
  <si>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</si>
  <si>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</si>
  <si>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</si>
  <si>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</si>
  <si>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</si>
  <si>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</si>
  <si>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</si>
  <si>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</si>
  <si>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</si>
  <si>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</si>
  <si>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</si>
  <si>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</si>
  <si>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</si>
  <si>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</si>
  <si>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</si>
  <si>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</si>
  <si>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</si>
  <si>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</si>
  <si>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</si>
  <si>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</si>
  <si>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</si>
  <si>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</si>
  <si>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</si>
  <si>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</si>
  <si>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</si>
  <si>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</si>
  <si>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</si>
  <si>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</si>
  <si>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</si>
  <si>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</si>
  <si>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</si>
  <si>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</si>
  <si>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</si>
  <si>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</si>
  <si>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</si>
  <si>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</si>
  <si>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</si>
  <si>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</si>
  <si>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</si>
  <si>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</si>
  <si>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</si>
  <si>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</si>
  <si>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</si>
  <si>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</si>
  <si>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</si>
  <si>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</si>
  <si>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</si>
  <si>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</si>
  <si>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</si>
  <si>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</si>
  <si>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</si>
  <si>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</si>
  <si>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</si>
  <si>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</si>
  <si>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</si>
  <si>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</si>
  <si>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</si>
  <si>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</si>
  <si>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</si>
  <si>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</si>
  <si>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</si>
  <si>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</si>
  <si>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</si>
  <si>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</si>
  <si>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</si>
  <si>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</si>
  <si>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</si>
  <si>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</si>
  <si>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</si>
  <si>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</si>
  <si>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</si>
  <si>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</si>
  <si>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</si>
  <si>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</si>
  <si>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</si>
  <si>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</si>
  <si>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</si>
  <si>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</si>
  <si>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</si>
  <si>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</si>
  <si>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</si>
  <si>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</si>
  <si>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</si>
  <si>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</si>
  <si>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</si>
  <si>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</si>
  <si>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</si>
  <si>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</si>
  <si>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</si>
  <si>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</si>
  <si>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</si>
  <si>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</si>
  <si>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</si>
  <si>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</si>
  <si>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</si>
  <si>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</si>
  <si>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</si>
  <si>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</si>
  <si>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</si>
  <si>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</si>
  <si>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</si>
  <si>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</si>
  <si>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</si>
  <si>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</si>
  <si>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</si>
  <si>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</si>
  <si>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</si>
  <si>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</si>
  <si>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</si>
  <si>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</si>
  <si>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</si>
  <si>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</si>
  <si>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</si>
  <si>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</si>
  <si>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</si>
  <si>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</si>
  <si>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</si>
  <si>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</si>
  <si>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</si>
  <si>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</si>
  <si>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</si>
  <si>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</si>
  <si>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</si>
  <si>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</si>
  <si>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</si>
  <si>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</si>
  <si>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</si>
  <si>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</si>
  <si>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</si>
  <si>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</si>
  <si>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</si>
  <si>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</si>
  <si>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</si>
  <si>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</si>
  <si>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</si>
  <si>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</si>
  <si>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</si>
  <si>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</si>
  <si>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</si>
  <si>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</si>
  <si>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</si>
  <si>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</si>
  <si>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</si>
  <si>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</si>
  <si>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</si>
  <si>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</si>
  <si>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</si>
  <si>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</si>
  <si>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</si>
  <si>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</si>
  <si>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</si>
  <si>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</si>
  <si>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</si>
  <si>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</si>
  <si>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</si>
  <si>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</si>
  <si>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</si>
  <si>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</si>
  <si>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</si>
  <si>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</si>
  <si>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</si>
  <si>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</si>
  <si>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</si>
  <si>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</si>
  <si>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</si>
  <si>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</si>
  <si>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</si>
  <si>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</si>
  <si>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</si>
  <si>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</si>
  <si>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</si>
  <si>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</si>
  <si>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</si>
  <si>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</si>
  <si>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</si>
  <si>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</si>
  <si>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</si>
  <si>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</si>
  <si>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</si>
  <si>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</si>
  <si>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</si>
  <si>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</si>
  <si>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</si>
  <si>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</si>
  <si>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</si>
  <si>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</si>
  <si>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</si>
  <si>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</si>
  <si>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</si>
  <si>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</si>
  <si>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</si>
  <si>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</si>
  <si>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</si>
  <si>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</si>
  <si>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</si>
  <si>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</si>
  <si>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</si>
  <si>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</si>
  <si>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</si>
  <si>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</si>
  <si>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</si>
  <si>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</si>
  <si>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</si>
  <si>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</si>
  <si>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</si>
  <si>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</si>
  <si>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</si>
  <si>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</si>
  <si>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</si>
  <si>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</si>
  <si>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</si>
  <si>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</si>
  <si>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</si>
  <si>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</si>
  <si>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</si>
  <si>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</si>
  <si>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</si>
  <si>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</si>
  <si>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</si>
  <si>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</si>
  <si>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</si>
  <si>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</si>
  <si>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</si>
  <si>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</si>
  <si>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</si>
  <si>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</si>
  <si>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</si>
  <si>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</si>
  <si>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</si>
  <si>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</si>
  <si>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</si>
  <si>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</si>
  <si>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</si>
  <si>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</si>
  <si>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</si>
  <si>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</si>
  <si>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</si>
  <si>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</si>
  <si>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</si>
  <si>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</si>
  <si>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</si>
  <si>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</si>
  <si>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</si>
  <si>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</si>
  <si>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</si>
  <si>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</si>
  <si>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</si>
  <si>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</si>
  <si>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</si>
  <si>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</si>
  <si>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</si>
  <si>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</si>
  <si>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</si>
  <si>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</si>
  <si>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</si>
  <si>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</si>
  <si>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</si>
  <si>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</si>
  <si>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</si>
  <si>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</si>
  <si>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</si>
  <si>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</si>
  <si>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</si>
  <si>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</si>
  <si>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</si>
  <si>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</si>
  <si>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</si>
  <si>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</si>
  <si>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</si>
  <si>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</si>
  <si>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</si>
  <si>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</si>
  <si>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</si>
  <si>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</si>
  <si>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</si>
  <si>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</si>
  <si>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</si>
  <si>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</si>
  <si>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</si>
  <si>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</si>
  <si>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</si>
  <si>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</si>
  <si>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</si>
  <si>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</si>
  <si>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</si>
  <si>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</si>
  <si>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</si>
  <si>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</si>
  <si>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</si>
  <si>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</si>
  <si>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</si>
  <si>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</si>
  <si>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</si>
  <si>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</si>
  <si>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</si>
  <si>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</si>
  <si>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</si>
  <si>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</si>
  <si>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</si>
  <si>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</si>
  <si>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</si>
  <si>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</si>
  <si>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</si>
  <si>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</si>
  <si>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</si>
  <si>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</si>
  <si>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</si>
  <si>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</si>
  <si>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</si>
  <si>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</si>
  <si>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</si>
  <si>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</si>
  <si>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</si>
  <si>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</si>
  <si>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</si>
  <si>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</si>
  <si>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</si>
  <si>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</si>
  <si>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</si>
  <si>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</si>
  <si>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</si>
  <si>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</si>
  <si>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</si>
  <si>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</si>
  <si>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</si>
  <si>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</si>
  <si>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</si>
  <si>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</si>
  <si>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</si>
  <si>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</si>
  <si>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</si>
  <si>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</si>
  <si>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</si>
  <si>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</si>
  <si>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</si>
  <si>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</si>
  <si>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</si>
  <si>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</si>
  <si>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</si>
  <si>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</si>
  <si>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</si>
  <si>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</si>
  <si>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</si>
  <si>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</si>
  <si>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</si>
  <si>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</si>
  <si>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</si>
  <si>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</si>
  <si>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</si>
  <si>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</si>
  <si>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</si>
  <si>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</si>
  <si>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</si>
  <si>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</si>
  <si>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</si>
  <si>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</si>
  <si>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</si>
  <si>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</si>
  <si>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</si>
  <si>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</si>
  <si>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</si>
  <si>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</si>
  <si>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</si>
  <si>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</si>
  <si>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</si>
  <si>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</si>
  <si>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</si>
  <si>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</si>
  <si>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</si>
  <si>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</si>
  <si>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</si>
  <si>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</si>
  <si>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</si>
  <si>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</si>
  <si>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</si>
  <si>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</si>
  <si>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</si>
  <si>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</si>
  <si>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</si>
  <si>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</si>
  <si>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</si>
  <si>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</si>
  <si>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</si>
  <si>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</si>
  <si>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</si>
  <si>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</si>
  <si>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</si>
  <si>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</si>
  <si>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</si>
  <si>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</si>
  <si>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</si>
  <si>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</si>
  <si>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</si>
  <si>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</si>
  <si>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</si>
  <si>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</si>
  <si>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</si>
  <si>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</si>
  <si>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</si>
  <si>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</si>
  <si>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</si>
  <si>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</si>
  <si>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</si>
  <si>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</si>
  <si>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</si>
  <si>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</si>
  <si>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</si>
  <si>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</si>
  <si>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</si>
  <si>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</si>
  <si>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</si>
  <si>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</si>
  <si>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</si>
  <si>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</si>
  <si>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</si>
  <si>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</si>
  <si>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</si>
  <si>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</si>
  <si>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</si>
  <si>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</si>
  <si>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</si>
  <si>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</si>
  <si>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</si>
  <si>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</si>
  <si>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</si>
  <si>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</si>
  <si>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</si>
  <si>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</si>
  <si>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</si>
  <si>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</si>
  <si>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</si>
  <si>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</si>
  <si>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</si>
  <si>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</si>
  <si>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</si>
  <si>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</si>
  <si>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</si>
  <si>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</si>
  <si>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</si>
  <si>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</si>
  <si>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</si>
  <si>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</si>
  <si>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</si>
  <si>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</si>
  <si>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</si>
  <si>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</si>
  <si>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</si>
  <si>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</si>
  <si>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</si>
  <si>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</si>
  <si>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</si>
  <si>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</si>
  <si>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</si>
  <si>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</si>
  <si>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</si>
  <si>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</si>
  <si>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</si>
  <si>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</si>
  <si>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</si>
  <si>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</si>
  <si>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</si>
  <si>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</si>
  <si>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</si>
  <si>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</si>
  <si>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</si>
  <si>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</si>
  <si>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</si>
  <si>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</si>
  <si>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</si>
  <si>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</si>
  <si>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</si>
  <si>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</si>
  <si>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</si>
  <si>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</si>
  <si>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</si>
  <si>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</si>
  <si>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</si>
  <si>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</si>
  <si>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</si>
  <si>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</si>
  <si>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</si>
  <si>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</si>
  <si>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</si>
  <si>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</si>
  <si>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</si>
  <si>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</si>
  <si>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</si>
  <si>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</si>
  <si>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</si>
  <si>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</si>
  <si>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</si>
  <si>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</si>
  <si>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</si>
  <si>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</si>
  <si>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</si>
  <si>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</si>
  <si>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</si>
  <si>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</si>
  <si>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</si>
  <si>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</si>
  <si>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</si>
  <si>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</si>
  <si>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</si>
  <si>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</si>
  <si>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</si>
  <si>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</si>
  <si>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</si>
  <si>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</si>
  <si>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</si>
  <si>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</si>
  <si>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</si>
  <si>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</si>
  <si>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</si>
  <si>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</si>
  <si>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</si>
  <si>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</si>
  <si>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</si>
  <si>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</si>
  <si>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</si>
  <si>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</si>
  <si>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</si>
  <si>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</si>
  <si>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</si>
  <si>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</si>
  <si>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</si>
  <si>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</si>
  <si>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</si>
  <si>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</si>
  <si>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</si>
  <si>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</si>
  <si>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</si>
  <si>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</si>
  <si>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</si>
  <si>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</si>
  <si>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</si>
  <si>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</si>
  <si>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</si>
  <si>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</si>
  <si>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</si>
  <si>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</si>
  <si>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</si>
  <si>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</si>
  <si>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</si>
  <si>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</si>
  <si>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</si>
  <si>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</si>
  <si>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</si>
  <si>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</si>
  <si>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</si>
  <si>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</si>
  <si>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</si>
  <si>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</si>
  <si>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</si>
  <si>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</si>
  <si>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</si>
  <si>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</si>
  <si>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</si>
  <si>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</si>
  <si>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</si>
  <si>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</si>
  <si>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</si>
  <si>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</si>
  <si>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</si>
  <si>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</si>
  <si>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</si>
  <si>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</si>
  <si>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</si>
  <si>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</si>
  <si>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</si>
  <si>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</si>
  <si>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</si>
  <si>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</si>
  <si>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</si>
  <si>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</si>
  <si>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</si>
  <si>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</si>
  <si>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</si>
  <si>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</si>
  <si>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</si>
  <si>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</si>
  <si>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</si>
  <si>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</si>
  <si>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</si>
  <si>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</si>
  <si>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</si>
  <si>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</si>
  <si>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</si>
  <si>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</si>
  <si>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</si>
  <si>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</si>
  <si>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</si>
  <si>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</si>
  <si>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</si>
  <si>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</si>
  <si>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</si>
  <si>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</si>
  <si>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</si>
  <si>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</si>
  <si>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</si>
  <si>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</si>
  <si>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</si>
  <si>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</si>
  <si>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</si>
  <si>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</si>
  <si>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</si>
  <si>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</si>
  <si>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</si>
  <si>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</si>
  <si>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</si>
  <si>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</si>
  <si>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</si>
  <si>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</si>
  <si>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</si>
  <si>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</si>
  <si>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</si>
  <si>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</si>
  <si>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</si>
  <si>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</si>
  <si>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</si>
  <si>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</si>
  <si>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</si>
  <si>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</si>
  <si>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</si>
  <si>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</si>
  <si>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</si>
  <si>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</si>
  <si>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</si>
  <si>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</si>
  <si>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</si>
  <si>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</si>
  <si>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</si>
  <si>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</si>
  <si>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</si>
  <si>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</si>
  <si>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</si>
  <si>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</si>
  <si>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</si>
  <si>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</si>
  <si>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</si>
  <si>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</si>
  <si>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</si>
  <si>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</si>
  <si>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</si>
  <si>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</si>
  <si>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</si>
  <si>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</si>
  <si>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</si>
  <si>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</si>
  <si>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</si>
  <si>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</si>
  <si>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</si>
  <si>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</si>
  <si>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</si>
  <si>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</si>
  <si>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</si>
  <si>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</si>
  <si>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</si>
  <si>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</si>
  <si>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</si>
  <si>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</si>
  <si>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</si>
  <si>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</si>
  <si>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</si>
  <si>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</si>
  <si>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</si>
  <si>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</si>
  <si>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</si>
  <si>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</si>
  <si>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</si>
  <si>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</si>
  <si>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</si>
  <si>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</si>
  <si>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</si>
  <si>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</si>
  <si>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</si>
  <si>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</si>
  <si>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</si>
  <si>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</si>
  <si>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</si>
  <si>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</si>
  <si>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</si>
  <si>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</si>
  <si>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</si>
  <si>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</si>
  <si>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</si>
  <si>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</si>
  <si>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</si>
  <si>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</si>
  <si>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</si>
  <si>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</si>
  <si>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</si>
  <si>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</si>
  <si>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</si>
  <si>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</si>
  <si>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</si>
  <si>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</si>
  <si>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</si>
  <si>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</si>
  <si>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</si>
  <si>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</si>
  <si>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</si>
  <si>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</si>
  <si>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</si>
  <si>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</si>
  <si>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</si>
  <si>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</si>
  <si>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</si>
  <si>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</si>
  <si>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</si>
  <si>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</si>
  <si>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</si>
  <si>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</si>
  <si>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</si>
  <si>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</si>
  <si>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</si>
  <si>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</si>
  <si>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</si>
  <si>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</si>
  <si>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</si>
  <si>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</si>
  <si>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</si>
  <si>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</si>
  <si>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</si>
  <si>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</si>
  <si>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</si>
  <si>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</si>
  <si>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</si>
  <si>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</si>
  <si>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</si>
  <si>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</si>
  <si>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</si>
  <si>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</si>
  <si>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</si>
  <si>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</si>
  <si>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</si>
  <si>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</si>
  <si>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</si>
  <si>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</si>
  <si>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</si>
  <si>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</si>
  <si>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</si>
  <si>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</si>
  <si>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</si>
  <si>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</si>
  <si>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</si>
  <si>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</si>
  <si>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</si>
  <si>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</si>
  <si>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</si>
  <si>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</si>
  <si>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</si>
  <si>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</si>
  <si>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</si>
  <si>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</si>
  <si>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</si>
  <si>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</si>
  <si>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</si>
  <si>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</si>
  <si>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</si>
  <si>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</si>
  <si>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</si>
  <si>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</si>
  <si>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</si>
  <si>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</si>
  <si>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</si>
  <si>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</si>
  <si>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</si>
  <si>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</si>
  <si>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</si>
  <si>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</si>
  <si>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</si>
  <si>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</si>
  <si>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</si>
  <si>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</si>
  <si>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</si>
  <si>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</si>
  <si>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</si>
  <si>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</si>
  <si>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</si>
  <si>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</si>
  <si>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</si>
  <si>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</si>
  <si>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</si>
  <si>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</si>
  <si>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</si>
  <si>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</si>
  <si>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</si>
  <si>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</si>
  <si>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</si>
  <si>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</si>
  <si>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</si>
  <si>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</si>
  <si>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</si>
  <si>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</si>
  <si>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</si>
  <si>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</si>
  <si>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</si>
  <si>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</si>
  <si>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</si>
  <si>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</si>
  <si>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</si>
  <si>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</si>
  <si>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</si>
  <si>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</si>
  <si>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</si>
  <si>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</si>
  <si>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</si>
  <si>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</si>
  <si>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</si>
  <si>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</si>
  <si>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</si>
  <si>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</si>
  <si>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</si>
  <si>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</si>
  <si>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</si>
  <si>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</si>
  <si>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</si>
  <si>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</si>
  <si>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</si>
  <si>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</si>
  <si>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</si>
  <si>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</si>
  <si>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</si>
  <si>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</si>
  <si>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</si>
  <si>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</si>
  <si>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</si>
  <si>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</si>
  <si>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</si>
  <si>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</si>
  <si>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</si>
  <si>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</si>
  <si>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</si>
  <si>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</si>
  <si>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</si>
  <si>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</si>
  <si>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</si>
  <si>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</si>
  <si>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</si>
  <si>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</si>
  <si>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</si>
  <si>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</si>
  <si>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</si>
  <si>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</si>
  <si>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</si>
  <si>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</si>
  <si>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</si>
  <si>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</si>
  <si>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</si>
  <si>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</si>
  <si>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</si>
  <si>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</si>
  <si>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</si>
  <si>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</si>
  <si>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</si>
  <si>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</si>
  <si>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</si>
  <si>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</si>
  <si>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</si>
  <si>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</si>
  <si>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</si>
  <si>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</si>
  <si>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</si>
  <si>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</si>
  <si>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</si>
  <si>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</si>
  <si>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</si>
  <si>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</si>
  <si>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</si>
  <si>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</si>
  <si>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</si>
  <si>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</si>
  <si>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</si>
  <si>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</si>
  <si>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</si>
  <si>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</si>
  <si>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</si>
  <si>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</si>
  <si>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</si>
  <si>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</si>
  <si>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</si>
  <si>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</si>
  <si>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</si>
  <si>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</si>
  <si>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</si>
  <si>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</si>
  <si>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</si>
  <si>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</si>
  <si>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</si>
  <si>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</si>
  <si>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</si>
  <si>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</si>
  <si>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</si>
  <si>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</si>
  <si>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</si>
  <si>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</si>
  <si>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</si>
  <si>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</si>
  <si>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</si>
  <si>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</si>
  <si>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</si>
  <si>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</si>
  <si>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</si>
  <si>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</si>
  <si>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</si>
  <si>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</si>
  <si>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</si>
  <si>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</si>
  <si>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</si>
  <si>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</si>
  <si>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</si>
  <si>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</si>
  <si>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</si>
  <si>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</si>
  <si>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</si>
  <si>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</si>
  <si>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</si>
  <si>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</si>
  <si>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</si>
  <si>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</si>
  <si>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</si>
  <si>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</si>
  <si>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</si>
  <si>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</si>
  <si>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</si>
  <si>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</si>
  <si>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</si>
  <si>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</si>
  <si>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</si>
  <si>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</si>
  <si>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</si>
  <si>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</si>
  <si>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</si>
  <si>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</si>
  <si>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</si>
  <si>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</si>
  <si>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</si>
  <si>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</si>
  <si>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</si>
  <si>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</si>
  <si>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</si>
  <si>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</si>
  <si>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</si>
  <si>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</si>
  <si>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</si>
  <si>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</si>
  <si>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</si>
  <si>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</si>
  <si>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</si>
  <si>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</si>
  <si>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</si>
  <si>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</si>
  <si>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</si>
  <si>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</si>
  <si>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</si>
  <si>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</si>
  <si>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</si>
  <si>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</si>
  <si>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</si>
  <si>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</si>
  <si>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</si>
  <si>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</si>
  <si>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</si>
  <si>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</si>
  <si>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</si>
  <si>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</si>
  <si>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</si>
  <si>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</si>
  <si>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</si>
  <si>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</si>
  <si>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</si>
  <si>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</si>
  <si>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</si>
  <si>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</si>
  <si>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</si>
  <si>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</si>
  <si>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</si>
  <si>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</si>
  <si>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</si>
  <si>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</si>
  <si>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</si>
  <si>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</si>
  <si>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</si>
  <si>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</si>
  <si>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</si>
  <si>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</si>
  <si>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</si>
  <si>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</si>
  <si>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</si>
  <si>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</si>
  <si>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</si>
  <si>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</si>
  <si>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</si>
  <si>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</si>
  <si>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</si>
  <si>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</si>
  <si>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</si>
  <si>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</si>
  <si>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</si>
  <si>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</si>
  <si>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</si>
  <si>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</si>
  <si>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</si>
  <si>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</si>
  <si>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</si>
  <si>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</si>
  <si>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</si>
  <si>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</si>
  <si>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</si>
  <si>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</si>
  <si>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</si>
  <si>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</si>
  <si>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</si>
  <si>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</si>
  <si>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</si>
  <si>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</si>
  <si>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</si>
  <si>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</si>
  <si>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</si>
  <si>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</si>
  <si>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</si>
  <si>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</si>
  <si>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</si>
  <si>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</si>
  <si>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</si>
  <si>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</si>
  <si>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</si>
  <si>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</si>
  <si>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</si>
  <si>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</si>
  <si>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</si>
  <si>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</si>
  <si>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</si>
  <si>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</si>
  <si>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</si>
  <si>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</si>
  <si>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</si>
  <si>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</si>
  <si>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</si>
  <si>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</si>
  <si>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</si>
  <si>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</si>
  <si>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</si>
  <si>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</si>
  <si>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</si>
  <si>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</si>
  <si>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</si>
  <si>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</si>
  <si>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</si>
  <si>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</si>
  <si>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</si>
  <si>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</si>
  <si>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</si>
  <si>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</si>
  <si>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</si>
  <si>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</si>
  <si>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</si>
  <si>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</si>
  <si>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</si>
  <si>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</si>
  <si>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</si>
  <si>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</si>
  <si>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</si>
  <si>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</si>
  <si>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</si>
  <si>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</si>
  <si>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</si>
  <si>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</si>
  <si>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</si>
  <si>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</si>
  <si>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</si>
  <si>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</si>
  <si>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</si>
  <si>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</si>
  <si>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</si>
  <si>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</si>
  <si>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</si>
  <si>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</si>
  <si>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</si>
  <si>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</si>
  <si>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</si>
  <si>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</si>
  <si>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</si>
  <si>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</si>
  <si>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</si>
  <si>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</si>
  <si>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</si>
  <si>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</si>
  <si>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</si>
  <si>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</si>
  <si>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</si>
  <si>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</si>
  <si>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</si>
  <si>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</si>
  <si>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</si>
  <si>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</si>
  <si>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</si>
  <si>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</si>
  <si>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</si>
  <si>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</si>
  <si>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</si>
  <si>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</si>
  <si>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</si>
  <si>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</si>
  <si>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</si>
  <si>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</si>
  <si>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</si>
  <si>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</si>
  <si>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</si>
  <si>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</si>
  <si>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</si>
  <si>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</si>
  <si>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</si>
  <si>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</si>
  <si>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</si>
  <si>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</si>
  <si>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</si>
  <si>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</si>
  <si>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</si>
  <si>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</si>
  <si>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</si>
  <si>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</si>
  <si>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</si>
  <si>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</si>
  <si>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</si>
  <si>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</si>
  <si>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</si>
  <si>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</si>
  <si>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</si>
  <si>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</si>
  <si>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</si>
  <si>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</si>
  <si>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</si>
  <si>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</si>
  <si>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</si>
  <si>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</si>
  <si>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</si>
  <si>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</si>
  <si>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</si>
  <si>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</si>
  <si>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</si>
  <si>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</si>
  <si>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</si>
  <si>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</si>
  <si>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</si>
  <si>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</si>
  <si>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</si>
  <si>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</si>
  <si>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</si>
  <si>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</si>
  <si>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</si>
  <si>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</si>
  <si>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</si>
  <si>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</si>
  <si>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</si>
  <si>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</si>
  <si>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</si>
  <si>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</si>
  <si>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</si>
  <si>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</si>
  <si>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</si>
  <si>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</si>
  <si>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</si>
  <si>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</si>
  <si>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</si>
  <si>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</si>
  <si>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</si>
  <si>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</si>
  <si>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</si>
  <si>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</si>
  <si>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</si>
  <si>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</si>
  <si>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</si>
  <si>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</si>
  <si>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</si>
  <si>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</si>
  <si>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</si>
  <si>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</si>
  <si>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</si>
  <si>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</si>
  <si>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</si>
  <si>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</si>
  <si>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</si>
  <si>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</si>
  <si>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</si>
  <si>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</si>
  <si>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</si>
  <si>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</si>
  <si>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</si>
  <si>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</si>
  <si>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</si>
  <si>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</si>
  <si>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</si>
  <si>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</si>
  <si>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</si>
  <si>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</si>
  <si>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</si>
  <si>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</si>
  <si>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</si>
  <si>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</si>
  <si>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</si>
  <si>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</si>
  <si>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</si>
  <si>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</si>
  <si>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</si>
  <si>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</si>
  <si>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</si>
  <si>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</si>
  <si>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</si>
  <si>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</si>
  <si>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</si>
  <si>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</si>
  <si>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</si>
  <si>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</si>
  <si>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</si>
  <si>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</si>
  <si>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</si>
  <si>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</si>
  <si>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</si>
  <si>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</si>
  <si>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</si>
  <si>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</si>
  <si>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</si>
  <si>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</si>
  <si>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</si>
  <si>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</si>
  <si>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</si>
  <si>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</si>
  <si>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</si>
  <si>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</si>
  <si>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</si>
  <si>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</si>
  <si>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</si>
  <si>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</si>
  <si>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</si>
  <si>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</si>
  <si>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</si>
  <si>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</si>
  <si>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</si>
  <si>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</si>
  <si>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</si>
  <si>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</si>
  <si>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</si>
  <si>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</si>
  <si>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</si>
  <si>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</si>
  <si>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</si>
  <si>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</si>
  <si>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</si>
  <si>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</si>
  <si>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</si>
  <si>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</si>
  <si>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</si>
  <si>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</si>
  <si>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</si>
  <si>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</si>
  <si>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</si>
  <si>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</si>
  <si>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</si>
  <si>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</si>
  <si>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</si>
  <si>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</si>
  <si>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</si>
  <si>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</si>
  <si>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</si>
  <si>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</si>
  <si>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</si>
  <si>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</si>
  <si>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</si>
  <si>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</si>
  <si>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</si>
  <si>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</si>
  <si>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</si>
  <si>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</si>
  <si>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</si>
  <si>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</si>
  <si>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</si>
  <si>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</si>
  <si>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</si>
  <si>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</si>
  <si>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</si>
  <si>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</si>
  <si>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</si>
  <si>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</si>
  <si>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</si>
  <si>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</si>
  <si>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</si>
  <si>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</si>
  <si>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</si>
  <si>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</si>
  <si>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</si>
  <si>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</si>
  <si>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</si>
  <si>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</si>
  <si>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</si>
  <si>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</si>
  <si>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</si>
  <si>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</si>
  <si>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</si>
  <si>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</si>
  <si>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</si>
  <si>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</si>
  <si>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</si>
  <si>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</si>
  <si>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</si>
  <si>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</si>
  <si>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</si>
  <si>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</si>
  <si>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</si>
  <si>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</si>
  <si>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</si>
  <si>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</si>
  <si>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</si>
  <si>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</si>
  <si>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</si>
  <si>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</si>
  <si>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</si>
  <si>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</si>
  <si>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</si>
  <si>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</si>
  <si>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</si>
  <si>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</si>
  <si>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</si>
  <si>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</si>
  <si>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</si>
  <si>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</si>
  <si>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</si>
  <si>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</si>
  <si>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</si>
  <si>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</si>
  <si>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</si>
  <si>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</si>
  <si>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</si>
  <si>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</si>
  <si>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</si>
  <si>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</si>
  <si>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</si>
  <si>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</si>
  <si>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</si>
  <si>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</si>
  <si>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</si>
  <si>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</si>
  <si>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</si>
  <si>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</si>
  <si>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</si>
  <si>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</si>
  <si>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</si>
  <si>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</si>
  <si>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</si>
  <si>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</si>
  <si>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</si>
  <si>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</si>
  <si>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</si>
  <si>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</si>
  <si>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</si>
  <si>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</si>
  <si>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</si>
  <si>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</si>
  <si>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</si>
  <si>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</si>
  <si>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</si>
  <si>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</si>
  <si>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</si>
  <si>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</si>
  <si>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</si>
  <si>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</si>
  <si>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</si>
  <si>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</si>
  <si>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</si>
  <si>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</si>
  <si>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</si>
  <si>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</si>
  <si>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</si>
  <si>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</si>
  <si>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</si>
  <si>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</si>
  <si>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</si>
  <si>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</si>
  <si>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</si>
  <si>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</si>
  <si>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</si>
  <si>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</si>
  <si>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</si>
  <si>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</si>
  <si>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</si>
  <si>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</si>
  <si>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</si>
  <si>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</si>
  <si>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</si>
  <si>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</si>
  <si>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</si>
  <si>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</si>
  <si>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</si>
  <si>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</si>
  <si>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</si>
  <si>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</si>
  <si>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</si>
  <si>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</si>
  <si>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</si>
  <si>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</si>
  <si>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</si>
  <si>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</si>
  <si>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</si>
  <si>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</si>
  <si>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</si>
  <si>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</si>
  <si>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</si>
  <si>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</si>
  <si>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</si>
  <si>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</si>
  <si>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</si>
  <si>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</si>
  <si>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</si>
  <si>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</si>
  <si>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</si>
  <si>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</si>
  <si>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</si>
  <si>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</si>
  <si>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</si>
  <si>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</si>
  <si>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</si>
  <si>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</si>
  <si>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</si>
  <si>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</si>
  <si>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</si>
  <si>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</si>
  <si>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</si>
  <si>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</si>
  <si>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</si>
  <si>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</si>
  <si>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</si>
  <si>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</si>
  <si>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</si>
  <si>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</si>
  <si>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</si>
  <si>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</si>
  <si>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</si>
  <si>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</si>
  <si>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</si>
  <si>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</si>
  <si>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</si>
  <si>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</si>
  <si>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</si>
  <si>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</si>
  <si>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</si>
  <si>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</si>
  <si>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</si>
  <si>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</si>
  <si>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</si>
  <si>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</si>
  <si>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</si>
  <si>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</si>
  <si>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</si>
  <si>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</si>
  <si>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</si>
  <si>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</si>
  <si>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</si>
  <si>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</si>
  <si>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</si>
  <si>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</si>
  <si>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</si>
  <si>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</si>
  <si>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</si>
  <si>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</si>
  <si>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</si>
  <si>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</si>
  <si>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</si>
  <si>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</si>
  <si>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</si>
  <si>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</si>
  <si>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</si>
  <si>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</si>
  <si>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</si>
  <si>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</si>
  <si>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</si>
  <si>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</si>
  <si>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</si>
  <si>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</si>
  <si>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</si>
  <si>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</si>
  <si>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</si>
  <si>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</si>
  <si>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</si>
  <si>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</si>
  <si>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</si>
  <si>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</si>
  <si>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</si>
  <si>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</si>
  <si>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</si>
  <si>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</si>
  <si>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</si>
  <si>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</si>
  <si>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</si>
  <si>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</si>
  <si>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</si>
  <si>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</si>
  <si>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</si>
  <si>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</si>
  <si>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</si>
  <si>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</si>
  <si>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</si>
  <si>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</si>
  <si>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</si>
  <si>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</si>
  <si>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</si>
  <si>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</si>
  <si>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</si>
  <si>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</si>
  <si>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</si>
  <si>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</si>
  <si>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</si>
  <si>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</si>
  <si>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</si>
  <si>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</si>
  <si>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</si>
  <si>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</si>
  <si>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</si>
  <si>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</si>
  <si>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</si>
  <si>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</si>
  <si>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</si>
  <si>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</si>
  <si>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</si>
  <si>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</si>
  <si>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</si>
  <si>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</si>
  <si>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</si>
  <si>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</si>
  <si>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</si>
  <si>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</si>
  <si>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</si>
  <si>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</si>
  <si>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</si>
  <si>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</si>
  <si>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</si>
  <si>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</si>
  <si>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</si>
  <si>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</si>
  <si>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</si>
  <si>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</si>
  <si>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</si>
  <si>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</si>
  <si>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</si>
  <si>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</si>
  <si>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</si>
  <si>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</si>
  <si>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</si>
  <si>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</si>
  <si>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</si>
  <si>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</si>
  <si>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</si>
  <si>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</si>
  <si>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</si>
  <si>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</si>
  <si>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</si>
  <si>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</si>
  <si>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</si>
  <si>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</si>
  <si>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</si>
  <si>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</si>
  <si>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</si>
  <si>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</si>
  <si>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</si>
  <si>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</si>
  <si>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</si>
  <si>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</si>
  <si>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</si>
  <si>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</si>
  <si>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</si>
  <si>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</si>
  <si>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</si>
  <si>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</si>
  <si>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</si>
  <si>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</si>
  <si>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</si>
  <si>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</si>
  <si>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</si>
  <si>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</si>
  <si>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</si>
  <si>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</si>
  <si>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</si>
  <si>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</si>
  <si>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</si>
  <si>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</si>
  <si>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</si>
  <si>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</si>
  <si>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</si>
  <si>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</si>
  <si>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</si>
  <si>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</si>
  <si>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</si>
  <si>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</si>
  <si>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</si>
  <si>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</si>
  <si>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</si>
  <si>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</si>
  <si>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</si>
  <si>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</si>
  <si>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</si>
  <si>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</si>
  <si>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</si>
  <si>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</si>
  <si>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</si>
  <si>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</si>
  <si>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</si>
  <si>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</si>
  <si>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</si>
  <si>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</si>
  <si>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</si>
  <si>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</si>
  <si>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</si>
  <si>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</si>
  <si>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</si>
  <si>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</si>
  <si>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</si>
  <si>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</si>
  <si>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</si>
  <si>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</si>
  <si>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</si>
  <si>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</si>
  <si>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</si>
  <si>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</si>
  <si>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</si>
  <si>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</si>
  <si>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</si>
  <si>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</si>
  <si>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</si>
  <si>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</si>
  <si>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</si>
  <si>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</si>
  <si>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</si>
  <si>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</si>
  <si>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</si>
  <si>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</si>
  <si>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</si>
  <si>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</si>
  <si>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</si>
  <si>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</si>
  <si>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</si>
  <si>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</si>
  <si>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</si>
  <si>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</si>
  <si>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</si>
  <si>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</si>
  <si>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</si>
  <si>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</si>
  <si>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</si>
  <si>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</si>
  <si>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</si>
  <si>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</si>
  <si>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</si>
  <si>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</si>
  <si>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</si>
  <si>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</si>
  <si>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</si>
  <si>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</si>
  <si>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</si>
  <si>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</si>
  <si>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</si>
  <si>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</si>
  <si>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</si>
  <si>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</si>
  <si>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</si>
  <si>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</si>
  <si>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</si>
  <si>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</si>
  <si>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</si>
  <si>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</si>
  <si>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</si>
  <si>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</si>
  <si>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</si>
  <si>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</si>
  <si>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</si>
  <si>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</si>
  <si>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</si>
  <si>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</si>
  <si>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</si>
  <si>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</si>
  <si>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</si>
  <si>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</si>
  <si>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</si>
  <si>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</si>
  <si>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</si>
  <si>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</si>
  <si>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</si>
  <si>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</si>
  <si>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</si>
  <si>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</si>
  <si>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</si>
  <si>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</si>
  <si>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</si>
  <si>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</si>
  <si>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</si>
  <si>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</si>
  <si>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</si>
  <si>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</si>
  <si>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</si>
  <si>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</si>
  <si>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</si>
  <si>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</si>
  <si>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</si>
  <si>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</si>
  <si>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</si>
  <si>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</si>
  <si>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</si>
  <si>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</si>
  <si>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</si>
  <si>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</si>
  <si>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</si>
  <si>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</si>
  <si>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</si>
  <si>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</si>
  <si>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</si>
  <si>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</si>
  <si>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</si>
  <si>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</si>
  <si>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</si>
  <si>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</si>
  <si>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</si>
  <si>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</si>
  <si>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</si>
  <si>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</si>
  <si>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</si>
  <si>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</si>
  <si>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</si>
  <si>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</si>
  <si>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</si>
  <si>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</si>
  <si>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</si>
  <si>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</si>
  <si>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</si>
  <si>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</si>
  <si>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</si>
  <si>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</si>
  <si>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</si>
  <si>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</si>
  <si>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</si>
  <si>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</si>
  <si>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</si>
  <si>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</si>
  <si>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</si>
  <si>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</si>
  <si>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</si>
  <si>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</si>
  <si>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</si>
  <si>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</si>
  <si>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</si>
  <si>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</si>
  <si>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</si>
  <si>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</si>
  <si>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</si>
  <si>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</si>
  <si>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</si>
  <si>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</si>
  <si>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</si>
  <si>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</si>
  <si>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</si>
  <si>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</si>
  <si>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</si>
  <si>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</si>
  <si>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</si>
  <si>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</si>
  <si>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</si>
  <si>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</si>
  <si>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</si>
  <si>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</si>
  <si>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</si>
  <si>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</si>
  <si>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</si>
  <si>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</si>
  <si>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</si>
  <si>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</si>
  <si>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</si>
  <si>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</si>
  <si>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</si>
  <si>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</si>
  <si>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</si>
  <si>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</si>
  <si>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</si>
  <si>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</si>
  <si>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</si>
  <si>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</si>
  <si>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</si>
  <si>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</si>
  <si>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</si>
  <si>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</si>
  <si>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</si>
  <si>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</si>
  <si>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</si>
  <si>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</si>
  <si>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</si>
  <si>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</si>
  <si>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</si>
  <si>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</si>
  <si>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</si>
  <si>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</si>
  <si>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</si>
  <si>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</si>
  <si>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</si>
  <si>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</si>
  <si>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</si>
  <si>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</si>
  <si>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</si>
  <si>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</si>
  <si>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</si>
  <si>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</si>
  <si>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</si>
  <si>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</si>
  <si>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</si>
  <si>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</si>
  <si>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</si>
  <si>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</si>
  <si>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</si>
  <si>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</si>
  <si>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</si>
  <si>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</si>
  <si>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</si>
  <si>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</si>
  <si>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</si>
  <si>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</si>
  <si>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</si>
  <si>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</si>
  <si>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</si>
  <si>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</si>
  <si>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</si>
  <si>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</si>
  <si>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</si>
  <si>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</si>
  <si>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</si>
  <si>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</si>
  <si>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</si>
  <si>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</si>
  <si>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</si>
  <si>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</si>
  <si>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</si>
  <si>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</si>
  <si>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</si>
  <si>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</si>
  <si>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</si>
  <si>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</si>
  <si>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</si>
  <si>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</si>
  <si>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</si>
  <si>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</si>
  <si>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</si>
  <si>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</si>
  <si>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</si>
  <si>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</si>
  <si>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</si>
  <si>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</si>
  <si>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</si>
  <si>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</si>
  <si>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</si>
  <si>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</si>
  <si>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</si>
  <si>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</si>
  <si>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</si>
  <si>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</si>
  <si>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</si>
  <si>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</si>
  <si>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</si>
  <si>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</si>
  <si>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</si>
  <si>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</si>
  <si>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</si>
  <si>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</si>
  <si>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</si>
  <si>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</si>
  <si>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</si>
  <si>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</si>
  <si>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</si>
  <si>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</si>
  <si>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</si>
  <si>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</si>
  <si>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</si>
  <si>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</si>
  <si>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</si>
  <si>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</si>
  <si>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</si>
  <si>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</si>
  <si>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</si>
  <si>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</si>
  <si>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</si>
  <si>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</si>
  <si>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</si>
  <si>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</si>
  <si>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</si>
  <si>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</si>
  <si>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</si>
  <si>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</si>
  <si>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</si>
  <si>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</si>
  <si>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</si>
  <si>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</si>
  <si>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</si>
  <si>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</si>
  <si>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</si>
  <si>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</si>
  <si>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</si>
  <si>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</si>
  <si>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</si>
  <si>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</si>
  <si>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</si>
  <si>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</si>
  <si>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</si>
  <si>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</si>
  <si>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</si>
  <si>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</si>
  <si>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</si>
  <si>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</si>
  <si>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</si>
  <si>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</si>
  <si>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</si>
  <si>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</si>
  <si>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</si>
  <si>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</si>
  <si>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</si>
  <si>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</si>
  <si>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</si>
  <si>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</si>
  <si>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</si>
  <si>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</si>
  <si>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</si>
  <si>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</si>
  <si>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</si>
  <si>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</si>
  <si>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</si>
  <si>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</si>
  <si>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</si>
  <si>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</si>
  <si>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</si>
  <si>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</si>
  <si>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</si>
  <si>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</si>
  <si>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</si>
  <si>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</si>
  <si>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</si>
  <si>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</si>
  <si>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</si>
  <si>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</si>
  <si>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</si>
  <si>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</si>
  <si>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</si>
  <si>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</si>
  <si>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</si>
  <si>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</si>
  <si>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</si>
  <si>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</si>
  <si>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</si>
  <si>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</si>
  <si>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</si>
  <si>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</si>
  <si>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</si>
  <si>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</si>
  <si>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</si>
  <si>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</si>
  <si>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</si>
  <si>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</si>
  <si>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</si>
  <si>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</si>
  <si>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</si>
  <si>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</si>
  <si>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</si>
  <si>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</si>
  <si>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</si>
  <si>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</si>
  <si>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</si>
  <si>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</si>
  <si>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</si>
  <si>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</si>
  <si>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</si>
  <si>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</si>
  <si>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</si>
  <si>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</si>
  <si>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</si>
  <si>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</si>
  <si>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</si>
  <si>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</si>
  <si>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</si>
  <si>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</si>
  <si>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</si>
  <si>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</si>
  <si>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</si>
  <si>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</si>
  <si>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</si>
  <si>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</si>
  <si>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</si>
  <si>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</si>
  <si>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</si>
  <si>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</si>
  <si>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</si>
  <si>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</si>
  <si>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</si>
  <si>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</si>
  <si>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</si>
  <si>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</si>
  <si>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</si>
  <si>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</si>
  <si>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</si>
  <si>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</si>
  <si>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</si>
  <si>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</si>
  <si>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</si>
  <si>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</si>
  <si>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</si>
  <si>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</si>
  <si>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</si>
  <si>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</si>
  <si>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</si>
  <si>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</si>
  <si>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</si>
  <si>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</si>
  <si>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</si>
  <si>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</si>
  <si>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</si>
  <si>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</si>
  <si>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</si>
  <si>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</si>
  <si>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</si>
  <si>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</si>
  <si>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</si>
  <si>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</si>
  <si>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</si>
  <si>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</si>
  <si>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</si>
  <si>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</si>
  <si>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</si>
  <si>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</si>
  <si>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</si>
  <si>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</si>
  <si>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</si>
  <si>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</si>
  <si>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</si>
  <si>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</si>
  <si>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</si>
  <si>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</si>
  <si>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</si>
  <si>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</si>
  <si>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</si>
  <si>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</si>
  <si>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</si>
  <si>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</si>
  <si>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</si>
  <si>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</si>
  <si>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</si>
  <si>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</si>
  <si>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</si>
  <si>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</si>
  <si>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</si>
  <si>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</si>
  <si>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</si>
  <si>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</si>
  <si>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</si>
  <si>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</si>
  <si>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</si>
  <si>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</si>
  <si>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</si>
  <si>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</si>
  <si>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</si>
  <si>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</si>
  <si>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</si>
  <si>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</si>
  <si>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</si>
  <si>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</si>
  <si>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</si>
  <si>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</si>
  <si>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</si>
  <si>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</si>
  <si>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</si>
  <si>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</si>
  <si>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</si>
  <si>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</si>
  <si>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</si>
  <si>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</si>
  <si>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</si>
  <si>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</si>
  <si>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</si>
  <si>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</si>
  <si>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</si>
  <si>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</si>
  <si>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</si>
  <si>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</si>
  <si>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</si>
  <si>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</si>
  <si>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</si>
  <si>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</si>
  <si>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</si>
  <si>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</si>
  <si>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</si>
  <si>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</si>
  <si>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</si>
  <si>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</si>
  <si>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</si>
  <si>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</si>
  <si>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</si>
  <si>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</si>
  <si>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</si>
  <si>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</si>
  <si>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</si>
  <si>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</si>
  <si>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</si>
  <si>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</si>
  <si>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</si>
  <si>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</si>
  <si>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</si>
  <si>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</si>
  <si>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</si>
  <si>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</si>
  <si>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</si>
  <si>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</si>
  <si>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</si>
  <si>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</si>
  <si>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</si>
  <si>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</si>
  <si>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</si>
  <si>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</si>
  <si>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</si>
  <si>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</si>
  <si>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</si>
  <si>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</si>
  <si>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</si>
  <si>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</si>
  <si>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</si>
  <si>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</si>
  <si>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</si>
  <si>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</si>
  <si>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</si>
  <si>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</si>
  <si>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</si>
  <si>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</si>
  <si>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</si>
  <si>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</si>
  <si>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</si>
  <si>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</si>
  <si>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</si>
  <si>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</si>
  <si>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</si>
  <si>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</si>
  <si>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</si>
  <si>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</si>
  <si>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</si>
  <si>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</si>
  <si>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</si>
  <si>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</si>
  <si>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</si>
  <si>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</si>
  <si>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</si>
  <si>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</si>
  <si>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</si>
  <si>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</si>
  <si>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</si>
  <si>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</si>
  <si>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</si>
  <si>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</si>
  <si>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</si>
  <si>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</si>
  <si>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</si>
  <si>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</si>
  <si>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</si>
  <si>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</si>
  <si>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</si>
  <si>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</si>
  <si>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</si>
  <si>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</si>
  <si>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</si>
  <si>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</si>
  <si>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</si>
  <si>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</si>
  <si>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</si>
  <si>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</si>
  <si>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</si>
  <si>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</si>
  <si>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</si>
  <si>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</si>
  <si>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</si>
  <si>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</si>
  <si>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</si>
  <si>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</si>
  <si>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</si>
  <si>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</si>
  <si>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</si>
  <si>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</si>
  <si>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</si>
  <si>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</si>
  <si>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</si>
  <si>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</si>
  <si>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</si>
  <si>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</si>
  <si>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</si>
  <si>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</si>
  <si>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</si>
  <si>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</si>
  <si>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</si>
  <si>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</si>
  <si>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</si>
  <si>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</si>
  <si>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</si>
  <si>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</si>
  <si>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</si>
  <si>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</si>
  <si>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</si>
  <si>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</si>
  <si>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</si>
  <si>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</si>
  <si>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</si>
  <si>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</si>
  <si>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</si>
  <si>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</si>
  <si>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</si>
  <si>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</si>
  <si>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</si>
  <si>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</si>
  <si>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</si>
  <si>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</si>
  <si>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</si>
  <si>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</si>
  <si>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</si>
  <si>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</si>
  <si>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</si>
  <si>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</si>
  <si>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</si>
  <si>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</si>
  <si>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</si>
  <si>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</si>
  <si>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</si>
  <si>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</si>
  <si>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</si>
  <si>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</si>
  <si>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</si>
  <si>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</si>
  <si>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</si>
  <si>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</si>
  <si>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</si>
  <si>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</si>
  <si>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</si>
  <si>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</si>
  <si>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</si>
  <si>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</si>
  <si>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</si>
  <si>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</si>
  <si>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</si>
  <si>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</si>
  <si>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</si>
  <si>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</si>
  <si>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</si>
  <si>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</si>
  <si>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</si>
  <si>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</si>
  <si>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</si>
  <si>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</si>
  <si>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</si>
  <si>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</si>
  <si>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</si>
  <si>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</si>
  <si>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</si>
  <si>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</si>
  <si>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</si>
  <si>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</si>
  <si>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</si>
  <si>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</si>
  <si>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</si>
  <si>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</si>
  <si>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</si>
  <si>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</si>
  <si>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</si>
  <si>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</si>
  <si>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</si>
  <si>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</si>
  <si>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</si>
  <si>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</si>
  <si>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</si>
  <si>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</si>
  <si>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</si>
  <si>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</si>
  <si>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</si>
  <si>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</si>
  <si>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</si>
  <si>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</si>
  <si>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</si>
  <si>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</si>
  <si>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</si>
  <si>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</si>
  <si>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</si>
  <si>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</si>
  <si>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</si>
  <si>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</si>
  <si>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</si>
  <si>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</si>
  <si>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</si>
  <si>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</si>
  <si>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</si>
  <si>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</si>
  <si>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</si>
  <si>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</si>
  <si>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</si>
  <si>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</si>
  <si>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</si>
  <si>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</si>
  <si>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</si>
  <si>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</si>
  <si>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</si>
  <si>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</si>
  <si>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</si>
  <si>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</si>
  <si>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</si>
  <si>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</si>
  <si>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</si>
  <si>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</si>
  <si>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</si>
  <si>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</si>
  <si>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</si>
  <si>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</si>
  <si>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</si>
  <si>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</si>
  <si>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</si>
  <si>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</si>
  <si>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</si>
  <si>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</si>
  <si>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</si>
  <si>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</si>
  <si>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</si>
  <si>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</si>
  <si>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</si>
  <si>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</si>
  <si>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</si>
  <si>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</si>
  <si>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</si>
  <si>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</si>
  <si>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</si>
  <si>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</si>
  <si>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</si>
  <si>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</si>
  <si>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</si>
  <si>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</si>
  <si>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</si>
  <si>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</si>
  <si>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</si>
  <si>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</si>
  <si>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</si>
  <si>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</si>
  <si>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</si>
  <si>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</si>
  <si>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</si>
  <si>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</si>
  <si>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</si>
  <si>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</si>
  <si>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</si>
  <si>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</si>
  <si>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</si>
  <si>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</si>
  <si>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</si>
  <si>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</si>
  <si>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</si>
  <si>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</si>
  <si>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</si>
  <si>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</si>
  <si>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</si>
  <si>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</si>
  <si>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</si>
  <si>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</si>
  <si>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</si>
  <si>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</si>
  <si>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</si>
  <si>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</si>
  <si>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</si>
  <si>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</si>
  <si>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</si>
  <si>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</si>
  <si>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</si>
  <si>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</si>
  <si>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</si>
  <si>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</si>
  <si>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</si>
  <si>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</si>
  <si>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</si>
  <si>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</si>
  <si>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</si>
  <si>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</si>
  <si>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</si>
  <si>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</si>
  <si>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</si>
  <si>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</si>
  <si>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</si>
  <si>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</si>
  <si>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</si>
  <si>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</si>
  <si>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</si>
  <si>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</si>
  <si>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</si>
  <si>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</si>
  <si>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</si>
  <si>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</si>
  <si>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</si>
  <si>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</si>
  <si>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</si>
  <si>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</si>
  <si>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</si>
  <si>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</si>
  <si>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</si>
  <si>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</si>
  <si>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</si>
  <si>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</si>
  <si>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</si>
  <si>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</si>
  <si>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</si>
  <si>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</si>
  <si>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</si>
  <si>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</si>
  <si>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</si>
  <si>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</si>
  <si>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</si>
  <si>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</si>
  <si>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</si>
  <si>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</si>
  <si>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</si>
  <si>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</si>
  <si>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</si>
  <si>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</si>
  <si>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</si>
  <si>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</si>
  <si>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</si>
  <si>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</si>
  <si>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</si>
  <si>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</si>
  <si>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</si>
  <si>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</si>
  <si>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</si>
  <si>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</si>
  <si>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</si>
  <si>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</si>
  <si>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</si>
  <si>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</si>
  <si>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</si>
  <si>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</si>
  <si>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</si>
  <si>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</si>
  <si>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</si>
  <si>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</si>
  <si>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</si>
  <si>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</si>
  <si>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</si>
  <si>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</si>
  <si>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</si>
  <si>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</si>
  <si>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</si>
  <si>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</si>
  <si>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</si>
  <si>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</si>
  <si>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</si>
  <si>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</si>
  <si>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</si>
  <si>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</si>
  <si>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</si>
  <si>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</si>
  <si>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</si>
  <si>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</si>
  <si>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</si>
  <si>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</si>
  <si>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</si>
  <si>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</si>
  <si>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</si>
  <si>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</si>
  <si>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</si>
  <si>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</si>
  <si>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</si>
  <si>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</si>
  <si>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</si>
  <si>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</si>
  <si>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</si>
  <si>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</si>
  <si>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</si>
  <si>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</si>
  <si>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</si>
  <si>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</si>
  <si>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</si>
  <si>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</si>
  <si>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</si>
  <si>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</si>
  <si>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</si>
  <si>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</si>
  <si>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</si>
  <si>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</si>
  <si>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</si>
  <si>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</si>
  <si>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</si>
  <si>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</si>
  <si>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</si>
  <si>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</si>
  <si>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</si>
  <si>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</si>
  <si>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</si>
  <si>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</si>
  <si>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</si>
  <si>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</si>
  <si>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</si>
  <si>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</si>
  <si>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</si>
  <si>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</si>
  <si>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</si>
  <si>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</si>
  <si>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</si>
  <si>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</si>
  <si>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</si>
  <si>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</si>
  <si>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</si>
  <si>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</si>
  <si>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</si>
  <si>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</si>
  <si>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</si>
  <si>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</si>
  <si>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</si>
  <si>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</si>
  <si>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</si>
  <si>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</si>
  <si>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</si>
  <si>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</si>
  <si>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</si>
  <si>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</si>
  <si>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</si>
  <si>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</si>
  <si>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</si>
  <si>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</si>
  <si>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</si>
  <si>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</si>
  <si>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</si>
  <si>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</si>
  <si>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</si>
  <si>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</si>
  <si>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</si>
  <si>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</si>
  <si>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</si>
  <si>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</si>
  <si>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</si>
  <si>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</si>
  <si>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</si>
  <si>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</si>
  <si>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</si>
  <si>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</si>
  <si>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</si>
  <si>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</si>
  <si>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</si>
  <si>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</si>
  <si>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</si>
  <si>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</si>
  <si>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</si>
  <si>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</si>
  <si>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</si>
  <si>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</si>
  <si>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</si>
  <si>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</si>
  <si>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</si>
  <si>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</si>
  <si>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</si>
  <si>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</si>
  <si>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</si>
  <si>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</si>
  <si>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</si>
  <si>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</si>
  <si>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</si>
  <si>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</si>
  <si>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</si>
  <si>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</si>
  <si>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</si>
  <si>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</si>
  <si>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</si>
  <si>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</si>
  <si>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</si>
  <si>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</si>
  <si>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</si>
  <si>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</si>
  <si>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</si>
  <si>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</si>
  <si>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</si>
  <si>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</si>
  <si>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</si>
  <si>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</si>
  <si>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</si>
  <si>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</si>
  <si>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</si>
  <si>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</si>
  <si>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</si>
  <si>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</si>
  <si>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</si>
  <si>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</si>
  <si>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</si>
  <si>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</si>
  <si>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</si>
  <si>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</si>
  <si>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</si>
  <si>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</si>
  <si>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</si>
  <si>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</si>
  <si>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</si>
  <si>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</si>
  <si>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</si>
  <si>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</si>
  <si>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</si>
  <si>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</si>
  <si>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</si>
  <si>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</si>
  <si>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</si>
  <si>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</si>
  <si>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</si>
  <si>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</si>
  <si>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</si>
  <si>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</si>
  <si>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</si>
  <si>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</si>
  <si>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</si>
  <si>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</si>
  <si>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</si>
  <si>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</si>
  <si>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</si>
  <si>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</si>
  <si>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</si>
  <si>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</si>
  <si>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</si>
  <si>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</si>
  <si>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</si>
  <si>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</si>
  <si>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</si>
  <si>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</si>
  <si>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</si>
  <si>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</si>
  <si>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</si>
  <si>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</si>
  <si>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</si>
  <si>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</si>
  <si>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</si>
  <si>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</si>
  <si>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</si>
  <si>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</si>
  <si>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</si>
  <si>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</si>
  <si>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</si>
  <si>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</si>
  <si>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</si>
  <si>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</si>
  <si>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</si>
  <si>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</si>
  <si>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</si>
  <si>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</si>
  <si>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</si>
  <si>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</si>
  <si>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</si>
  <si>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</si>
  <si>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</si>
  <si>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</si>
  <si>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</si>
  <si>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</si>
  <si>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</si>
  <si>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</si>
  <si>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</si>
  <si>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</si>
  <si>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</si>
  <si>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</si>
  <si>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</si>
  <si>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</si>
  <si>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</si>
  <si>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</si>
  <si>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</si>
  <si>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</si>
  <si>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</si>
  <si>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</si>
  <si>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</si>
  <si>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</si>
  <si>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</si>
  <si>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</si>
  <si>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</si>
  <si>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</si>
  <si>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</si>
  <si>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</si>
  <si>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</si>
  <si>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</si>
  <si>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</si>
  <si>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</si>
  <si>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</si>
  <si>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</si>
  <si>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</si>
  <si>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</si>
  <si>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</si>
  <si>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</si>
  <si>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</si>
  <si>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</si>
  <si>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</si>
  <si>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</si>
  <si>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</si>
  <si>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</si>
  <si>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</si>
  <si>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</si>
  <si>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</si>
  <si>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</si>
  <si>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</si>
  <si>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</si>
  <si>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</si>
  <si>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</si>
  <si>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</si>
  <si>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</si>
  <si>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</si>
  <si>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</si>
  <si>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</si>
  <si>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</si>
  <si>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</si>
  <si>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</si>
  <si>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</si>
  <si>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</si>
  <si>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</si>
  <si>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</si>
  <si>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</si>
  <si>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</si>
  <si>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</si>
  <si>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</si>
  <si>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</si>
  <si>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</si>
  <si>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</si>
  <si>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</si>
  <si>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</si>
  <si>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</si>
  <si>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</si>
  <si>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</si>
  <si>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</si>
  <si>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</si>
  <si>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</si>
  <si>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</si>
  <si>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</si>
  <si>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</si>
  <si>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</si>
  <si>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</si>
  <si>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</si>
  <si>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</si>
  <si>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</si>
  <si>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</si>
  <si>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</si>
  <si>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</si>
  <si>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</si>
  <si>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</si>
  <si>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</si>
  <si>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</si>
  <si>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</si>
  <si>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</si>
  <si>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</si>
  <si>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</si>
  <si>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</si>
  <si>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</si>
  <si>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</si>
  <si>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</si>
  <si>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</si>
  <si>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</si>
  <si>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</si>
  <si>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</si>
  <si>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</si>
  <si>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</si>
  <si>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</si>
  <si>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</si>
  <si>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</si>
  <si>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</si>
  <si>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</si>
  <si>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</si>
  <si>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</si>
  <si>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</si>
  <si>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</si>
  <si>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</si>
  <si>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</si>
  <si>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</si>
  <si>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</si>
  <si>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</si>
  <si>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</si>
  <si>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</si>
  <si>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</si>
  <si>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</si>
  <si>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</si>
  <si>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</si>
  <si>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</si>
  <si>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</si>
  <si>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</si>
  <si>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</si>
  <si>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</si>
  <si>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</si>
  <si>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</si>
  <si>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</si>
  <si>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</si>
  <si>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</si>
  <si>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</si>
  <si>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</si>
  <si>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</si>
  <si>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</si>
  <si>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</si>
  <si>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</si>
  <si>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</si>
  <si>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</si>
  <si>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</si>
  <si>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</si>
  <si>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</si>
  <si>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</si>
  <si>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</si>
  <si>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</si>
  <si>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</si>
  <si>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</si>
  <si>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</si>
  <si>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</si>
  <si>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</si>
  <si>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</si>
  <si>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</si>
  <si>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</si>
  <si>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</si>
  <si>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</si>
  <si>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</si>
  <si>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</si>
  <si>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</si>
  <si>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</si>
  <si>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</si>
  <si>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</si>
  <si>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</si>
  <si>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</si>
  <si>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</si>
  <si>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</si>
  <si>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</si>
  <si>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</si>
  <si>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</si>
  <si>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</si>
  <si>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</si>
  <si>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</si>
  <si>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</si>
  <si>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</si>
  <si>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</si>
  <si>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</si>
  <si>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</si>
  <si>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</si>
  <si>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</si>
  <si>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</si>
  <si>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</si>
  <si>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</si>
  <si>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</si>
  <si>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</si>
  <si>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</si>
  <si>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</si>
  <si>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</si>
  <si>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</si>
  <si>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</si>
  <si>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</si>
  <si>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</si>
  <si>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</si>
  <si>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</si>
  <si>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</si>
  <si>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</si>
  <si>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</si>
  <si>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</si>
  <si>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</si>
  <si>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</si>
  <si>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</si>
  <si>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</si>
  <si>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</si>
  <si>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</si>
  <si>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</si>
  <si>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</si>
  <si>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</si>
  <si>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</si>
  <si>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</si>
  <si>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</si>
  <si>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</si>
  <si>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</si>
  <si>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</si>
  <si>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</si>
  <si>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</si>
  <si>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</si>
  <si>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</si>
  <si>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</si>
  <si>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</si>
  <si>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</si>
  <si>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</si>
  <si>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</si>
  <si>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</si>
  <si>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</si>
  <si>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</si>
  <si>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</si>
  <si>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</si>
  <si>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</si>
  <si>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</si>
  <si>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</si>
  <si>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</si>
  <si>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</si>
  <si>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</si>
  <si>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</si>
  <si>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</si>
  <si>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</si>
  <si>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</si>
  <si>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</si>
  <si>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</si>
  <si>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</si>
  <si>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</si>
  <si>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</si>
  <si>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</si>
  <si>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</si>
  <si>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</si>
  <si>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</si>
  <si>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</si>
  <si>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</si>
  <si>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</si>
  <si>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</si>
  <si>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</si>
  <si>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</si>
  <si>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</si>
  <si>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</si>
  <si>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</si>
  <si>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</si>
  <si>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</si>
  <si>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</si>
  <si>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</si>
  <si>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</si>
  <si>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</si>
  <si>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</si>
  <si>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</si>
  <si>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</si>
  <si>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</si>
  <si>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</si>
  <si>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</si>
  <si>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</si>
  <si>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</si>
  <si>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</si>
  <si>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</si>
  <si>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</si>
  <si>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</si>
  <si>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</si>
  <si>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</si>
  <si>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</si>
  <si>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</si>
  <si>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</si>
  <si>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</si>
  <si>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</si>
  <si>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</si>
  <si>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</si>
  <si>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</si>
  <si>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</si>
  <si>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</si>
  <si>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</si>
  <si>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</si>
  <si>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</si>
  <si>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</si>
  <si>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</si>
  <si>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</si>
  <si>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</si>
  <si>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</si>
  <si>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</si>
  <si>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</si>
  <si>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</si>
  <si>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</si>
  <si>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</si>
  <si>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</si>
  <si>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</si>
  <si>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</si>
  <si>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</si>
  <si>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</si>
  <si>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</si>
  <si>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</si>
  <si>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</si>
  <si>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</si>
  <si>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</si>
  <si>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</si>
  <si>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</si>
  <si>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</si>
  <si>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</si>
  <si>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</si>
  <si>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</si>
  <si>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</si>
  <si>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</si>
  <si>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</si>
  <si>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</si>
  <si>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</si>
  <si>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</si>
  <si>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</si>
  <si>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</si>
  <si>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</si>
  <si>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</si>
  <si>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</si>
  <si>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</si>
  <si>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</si>
  <si>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</si>
  <si>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</si>
  <si>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</si>
  <si>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</si>
  <si>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</si>
  <si>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</si>
  <si>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</si>
  <si>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</si>
  <si>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</si>
  <si>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</si>
  <si>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</si>
  <si>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</si>
  <si>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</si>
  <si>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</si>
  <si>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</si>
  <si>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</si>
  <si>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</si>
  <si>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</si>
  <si>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</si>
  <si>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</si>
  <si>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</si>
  <si>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</si>
  <si>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</si>
  <si>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</si>
  <si>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</si>
  <si>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</si>
  <si>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</si>
  <si>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</si>
  <si>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</si>
  <si>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</si>
  <si>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</si>
  <si>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</si>
  <si>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</si>
  <si>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</si>
  <si>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</si>
  <si>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</si>
  <si>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</si>
  <si>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</si>
  <si>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</si>
  <si>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</si>
  <si>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</si>
  <si>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</si>
  <si>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</si>
  <si>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</si>
  <si>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</si>
  <si>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</si>
  <si>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</si>
  <si>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</si>
  <si>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</si>
  <si>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</si>
  <si>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</si>
  <si>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</si>
  <si>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</si>
  <si>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</si>
  <si>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</si>
  <si>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</si>
  <si>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</si>
  <si>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</si>
  <si>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</si>
  <si>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</si>
  <si>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</si>
  <si>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</si>
  <si>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</si>
  <si>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</si>
  <si>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</si>
  <si>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</si>
  <si>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</si>
  <si>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</si>
  <si>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</si>
  <si>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</si>
  <si>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</si>
  <si>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</si>
  <si>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</si>
  <si>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</si>
  <si>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</si>
  <si>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</si>
  <si>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</si>
  <si>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</si>
  <si>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</si>
  <si>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</si>
  <si>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</si>
  <si>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</si>
  <si>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</si>
  <si>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</si>
  <si>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</si>
  <si>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</si>
  <si>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</si>
  <si>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</si>
  <si>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</si>
  <si>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</si>
  <si>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</si>
  <si>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</si>
  <si>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</si>
  <si>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</si>
  <si>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</si>
  <si>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</si>
  <si>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</si>
  <si>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</si>
  <si>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</si>
  <si>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</si>
  <si>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</si>
  <si>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</si>
  <si>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</si>
  <si>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</si>
  <si>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</si>
  <si>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</si>
  <si>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</si>
  <si>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</si>
  <si>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</si>
  <si>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</si>
  <si>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</si>
  <si>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</si>
  <si>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</si>
  <si>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</si>
  <si>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</si>
  <si>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</si>
  <si>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</si>
  <si>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</si>
  <si>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</si>
  <si>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</si>
  <si>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</si>
  <si>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</si>
  <si>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</si>
  <si>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</si>
  <si>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</si>
  <si>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</si>
  <si>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</si>
  <si>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</si>
  <si>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</si>
  <si>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</si>
  <si>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</si>
  <si>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</si>
  <si>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</si>
  <si>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</si>
  <si>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</si>
  <si>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</si>
  <si>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</si>
  <si>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</si>
  <si>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</si>
  <si>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</si>
  <si>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</si>
  <si>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</si>
  <si>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</si>
  <si>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</si>
  <si>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</si>
  <si>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</si>
  <si>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</si>
  <si>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</si>
  <si>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</si>
  <si>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</si>
  <si>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</si>
  <si>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</si>
  <si>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</si>
  <si>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</si>
  <si>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</si>
  <si>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</si>
  <si>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</si>
  <si>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</si>
  <si>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</si>
  <si>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</si>
  <si>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</si>
  <si>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</si>
  <si>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</si>
  <si>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</si>
  <si>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</si>
  <si>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</si>
  <si>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</si>
  <si>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</si>
  <si>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</si>
  <si>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</si>
  <si>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</si>
  <si>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</si>
  <si>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</si>
  <si>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</si>
  <si>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</si>
  <si>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</si>
  <si>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</si>
  <si>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</si>
  <si>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</si>
  <si>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</si>
  <si>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</si>
  <si>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</si>
  <si>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</si>
  <si>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</si>
  <si>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</si>
  <si>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</si>
  <si>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</si>
  <si>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</si>
  <si>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</si>
  <si>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</si>
  <si>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</si>
  <si>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</si>
  <si>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</si>
  <si>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</si>
  <si>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</si>
  <si>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</si>
  <si>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</si>
  <si>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</si>
  <si>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</si>
  <si>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</si>
  <si>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</si>
  <si>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</si>
  <si>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</si>
  <si>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</si>
  <si>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</si>
  <si>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</si>
  <si>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</si>
  <si>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</si>
  <si>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</si>
  <si>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</si>
  <si>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</si>
  <si>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</si>
  <si>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</si>
  <si>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</si>
  <si>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</si>
  <si>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</si>
  <si>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</si>
  <si>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</si>
  <si>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</si>
  <si>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</si>
  <si>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</si>
  <si>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</si>
  <si>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</si>
  <si>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</si>
  <si>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</si>
  <si>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</si>
  <si>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</si>
  <si>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</si>
  <si>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</si>
  <si>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</si>
  <si>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</si>
  <si>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</si>
  <si>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</si>
  <si>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</si>
  <si>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</si>
  <si>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</si>
  <si>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</si>
  <si>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</si>
  <si>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</si>
  <si>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</si>
  <si>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</si>
  <si>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</si>
  <si>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</si>
  <si>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</si>
  <si>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</si>
  <si>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</si>
  <si>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</si>
  <si>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</si>
  <si>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</si>
  <si>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</si>
  <si>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</si>
  <si>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</si>
  <si>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</si>
  <si>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</si>
  <si>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</si>
  <si>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</si>
  <si>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</si>
  <si>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</si>
  <si>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</si>
  <si>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</si>
  <si>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</si>
  <si>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</si>
  <si>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</si>
  <si>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</si>
  <si>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</si>
  <si>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</si>
  <si>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</si>
  <si>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</si>
  <si>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</si>
  <si>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</si>
  <si>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</si>
  <si>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</si>
  <si>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</si>
  <si>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</si>
  <si>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</si>
  <si>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</si>
  <si>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</si>
  <si>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</si>
  <si>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</si>
  <si>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</si>
  <si>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</si>
  <si>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</si>
  <si>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</si>
  <si>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</si>
  <si>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</si>
  <si>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</si>
  <si>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</si>
  <si>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</si>
  <si>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</si>
  <si>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</si>
  <si>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</si>
  <si>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</si>
  <si>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</si>
  <si>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</si>
  <si>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</si>
  <si>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</si>
  <si>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</si>
  <si>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</si>
  <si>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</si>
  <si>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</si>
  <si>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</si>
  <si>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</si>
  <si>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</si>
  <si>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</si>
  <si>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</si>
  <si>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</si>
  <si>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</si>
  <si>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</si>
  <si>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</si>
  <si>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</si>
  <si>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</si>
  <si>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</si>
  <si>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</si>
  <si>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</si>
  <si>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</si>
  <si>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</si>
  <si>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</si>
  <si>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</si>
  <si>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</si>
  <si>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</si>
  <si>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</si>
  <si>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</si>
  <si>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</si>
  <si>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</si>
  <si>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</si>
  <si>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</si>
  <si>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</si>
  <si>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</si>
  <si>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</si>
  <si>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</si>
  <si>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</si>
  <si>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</si>
  <si>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</si>
  <si>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</si>
  <si>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</si>
  <si>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</si>
  <si>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</si>
  <si>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</si>
  <si>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</si>
  <si>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</si>
  <si>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</si>
  <si>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</si>
  <si>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</si>
  <si>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</si>
  <si>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</si>
  <si>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</si>
  <si>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</si>
  <si>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</si>
  <si>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</si>
  <si>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</si>
  <si>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</si>
  <si>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</si>
  <si>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</si>
  <si>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</si>
  <si>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</si>
  <si>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</si>
  <si>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</si>
  <si>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</si>
  <si>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</si>
  <si>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</si>
  <si>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</si>
  <si>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</si>
  <si>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</si>
  <si>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</si>
  <si>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</si>
  <si>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</si>
  <si>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</si>
  <si>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</si>
  <si>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</si>
  <si>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</si>
  <si>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</si>
  <si>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</si>
  <si>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</si>
  <si>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</si>
  <si>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</si>
  <si>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</si>
  <si>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</si>
  <si>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</si>
  <si>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</si>
  <si>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</si>
  <si>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</si>
  <si>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</si>
  <si>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</si>
  <si>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</si>
  <si>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</si>
  <si>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</si>
  <si>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</si>
  <si>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</si>
  <si>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</si>
  <si>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</si>
  <si>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</si>
  <si>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</si>
  <si>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</si>
  <si>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</si>
  <si>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</si>
  <si>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</si>
  <si>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</si>
  <si>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</si>
  <si>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</si>
  <si>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</si>
  <si>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</si>
  <si>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</si>
  <si>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</si>
  <si>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</si>
  <si>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</si>
  <si>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</si>
  <si>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</si>
  <si>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</si>
  <si>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</si>
  <si>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</si>
  <si>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</si>
  <si>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</si>
  <si>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</si>
  <si>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</si>
  <si>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</si>
  <si>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</si>
  <si>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</si>
  <si>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</si>
  <si>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</si>
  <si>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</si>
  <si>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</si>
  <si>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</si>
  <si>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</si>
  <si>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</si>
  <si>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</si>
  <si>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</si>
  <si>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</si>
  <si>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</si>
  <si>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</si>
  <si>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</si>
  <si>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</si>
  <si>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</si>
  <si>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</si>
  <si>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</si>
  <si>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</si>
  <si>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</si>
  <si>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</si>
  <si>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</si>
  <si>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</si>
  <si>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</si>
  <si>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</si>
  <si>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</si>
  <si>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</si>
  <si>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</si>
  <si>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</si>
  <si>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</si>
  <si>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</si>
  <si>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</si>
  <si>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</si>
  <si>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</si>
  <si>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</si>
  <si>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</si>
  <si>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</si>
  <si>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</si>
  <si>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</si>
  <si>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</si>
  <si>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</si>
  <si>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</si>
  <si>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</si>
  <si>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</si>
  <si>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</si>
  <si>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</si>
  <si>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</si>
  <si>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</si>
  <si>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</si>
  <si>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</si>
  <si>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</si>
  <si>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</si>
  <si>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</si>
  <si>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</si>
  <si>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</si>
  <si>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</si>
  <si>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</si>
  <si>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</si>
  <si>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</si>
  <si>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</si>
  <si>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</si>
  <si>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</si>
  <si>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</si>
  <si>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</si>
  <si>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</si>
  <si>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</si>
  <si>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</si>
  <si>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</si>
  <si>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</si>
  <si>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</si>
  <si>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</si>
  <si>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</si>
  <si>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</si>
  <si>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</si>
  <si>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</si>
  <si>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</si>
  <si>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</si>
  <si>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</si>
  <si>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</si>
  <si>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</si>
  <si>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</si>
  <si>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</si>
  <si>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</si>
  <si>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</si>
  <si>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</si>
  <si>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</si>
  <si>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</si>
  <si>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</si>
  <si>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</si>
  <si>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</si>
  <si>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</si>
  <si>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</si>
  <si>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</si>
  <si>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</si>
  <si>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</si>
  <si>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</si>
  <si>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</si>
  <si>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</si>
  <si>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</si>
  <si>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</si>
  <si>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</si>
  <si>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</si>
  <si>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</si>
  <si>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</si>
  <si>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</si>
  <si>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</si>
  <si>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</si>
  <si>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</si>
  <si>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</si>
  <si>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</si>
  <si>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</si>
  <si>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</si>
  <si>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</si>
  <si>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</si>
  <si>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</si>
  <si>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</si>
  <si>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</si>
  <si>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</si>
  <si>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</si>
  <si>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</si>
  <si>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</si>
  <si>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</si>
  <si>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</si>
  <si>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</si>
  <si>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</si>
  <si>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</si>
  <si>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</si>
  <si>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</si>
  <si>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</si>
  <si>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</si>
  <si>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</si>
  <si>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</si>
  <si>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</si>
  <si>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</si>
  <si>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</si>
  <si>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</si>
  <si>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</si>
  <si>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</si>
  <si>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</si>
  <si>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</si>
  <si>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</si>
  <si>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</si>
  <si>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</si>
  <si>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</si>
  <si>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</si>
  <si>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</si>
  <si>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</si>
  <si>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</si>
  <si>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</si>
  <si>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</si>
  <si>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</si>
  <si>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</si>
  <si>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</si>
  <si>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</si>
  <si>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</si>
  <si>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</si>
  <si>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</si>
  <si>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</si>
  <si>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</si>
  <si>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</si>
  <si>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</si>
  <si>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</si>
  <si>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</si>
  <si>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</si>
  <si>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</si>
  <si>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</si>
  <si>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</si>
  <si>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</si>
  <si>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</si>
  <si>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</si>
  <si>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</si>
  <si>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</si>
  <si>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</si>
  <si>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</si>
  <si>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</si>
  <si>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</si>
  <si>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</si>
  <si>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</si>
  <si>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</si>
  <si>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</si>
  <si>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</si>
  <si>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</si>
  <si>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</si>
  <si>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</si>
  <si>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</si>
  <si>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</si>
  <si>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</si>
  <si>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</si>
  <si>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</si>
  <si>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</si>
  <si>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</si>
  <si>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</si>
  <si>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</si>
  <si>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</si>
  <si>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</si>
  <si>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</si>
  <si>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</si>
  <si>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</si>
  <si>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</si>
  <si>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</si>
  <si>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</si>
  <si>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</si>
  <si>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</si>
  <si>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</si>
  <si>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</si>
  <si>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</si>
  <si>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</si>
  <si>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</si>
  <si>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</si>
  <si>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</si>
  <si>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</si>
  <si>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</si>
  <si>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</si>
  <si>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</si>
  <si>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</si>
  <si>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</si>
  <si>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</si>
  <si>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</si>
  <si>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</si>
  <si>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</si>
  <si>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</si>
  <si>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</si>
  <si>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</si>
  <si>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</si>
  <si>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</si>
  <si>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</si>
  <si>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</si>
  <si>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</si>
  <si>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</si>
  <si>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</si>
  <si>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</si>
  <si>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</si>
  <si>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</si>
  <si>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</si>
  <si>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</si>
  <si>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</si>
  <si>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</si>
  <si>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</si>
  <si>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</si>
  <si>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</si>
  <si>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</si>
  <si>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</si>
  <si>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</si>
  <si>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</si>
  <si>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</si>
  <si>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</si>
  <si>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</si>
  <si>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</si>
  <si>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</si>
  <si>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</si>
  <si>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</si>
  <si>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</si>
  <si>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</si>
  <si>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</si>
  <si>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</si>
  <si>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</si>
  <si>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</si>
  <si>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</si>
  <si>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</si>
  <si>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</si>
  <si>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</si>
  <si>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</si>
  <si>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</si>
  <si>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</si>
  <si>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</si>
  <si>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</si>
  <si>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</si>
  <si>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</si>
  <si>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</si>
  <si>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</si>
  <si>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</si>
  <si>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</si>
  <si>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</si>
  <si>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</si>
  <si>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</si>
  <si>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</si>
  <si>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</si>
  <si>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</si>
  <si>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</si>
  <si>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</si>
  <si>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</si>
  <si>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</si>
  <si>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</si>
  <si>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</si>
  <si>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</si>
  <si>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</si>
  <si>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</si>
  <si>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</si>
  <si>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</si>
  <si>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</si>
  <si>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</si>
  <si>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</si>
  <si>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</si>
  <si>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</si>
  <si>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</si>
  <si>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</si>
  <si>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</si>
  <si>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</si>
  <si>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</si>
  <si>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</si>
  <si>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</si>
  <si>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</si>
  <si>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</si>
  <si>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</si>
  <si>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</si>
  <si>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</si>
  <si>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</si>
  <si>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</si>
  <si>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</si>
  <si>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</si>
  <si>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</si>
  <si>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</si>
  <si>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</si>
  <si>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</si>
  <si>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</si>
  <si>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</si>
  <si>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</si>
  <si>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</si>
  <si>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</si>
  <si>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</si>
  <si>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</si>
  <si>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</si>
  <si>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</si>
  <si>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</si>
  <si>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</si>
  <si>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</si>
  <si>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</si>
  <si>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</si>
  <si>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</si>
  <si>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</si>
  <si>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</si>
  <si>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</si>
  <si>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</si>
  <si>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</si>
  <si>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</si>
  <si>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</si>
  <si>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</si>
  <si>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</si>
  <si>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</si>
  <si>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</si>
  <si>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</si>
  <si>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</si>
  <si>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</si>
  <si>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</si>
  <si>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</si>
  <si>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</si>
  <si>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</si>
  <si>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</si>
  <si>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</si>
  <si>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</si>
  <si>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</si>
  <si>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</si>
  <si>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</si>
  <si>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</si>
  <si>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</si>
  <si>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</si>
  <si>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</si>
  <si>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</si>
  <si>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</si>
  <si>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</si>
  <si>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</si>
  <si>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</si>
  <si>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</si>
  <si>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</si>
  <si>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</si>
  <si>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</si>
  <si>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</si>
  <si>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</si>
  <si>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</si>
  <si>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</si>
  <si>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</si>
  <si>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</si>
  <si>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</si>
  <si>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</si>
  <si>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</si>
  <si>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</si>
  <si>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</si>
  <si>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</si>
  <si>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</si>
  <si>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</si>
  <si>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</si>
  <si>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</si>
  <si>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</si>
  <si>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</si>
  <si>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</si>
  <si>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</si>
  <si>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</si>
  <si>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</si>
  <si>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</si>
  <si>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</si>
  <si>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</si>
  <si>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</si>
  <si>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</si>
  <si>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</si>
  <si>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</si>
  <si>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</si>
  <si>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</si>
  <si>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</si>
  <si>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</si>
  <si>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</si>
  <si>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</si>
  <si>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</si>
  <si>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</si>
  <si>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</si>
  <si>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</si>
  <si>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</si>
  <si>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</si>
  <si>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</si>
  <si>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</si>
  <si>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</si>
  <si>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</si>
  <si>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</si>
  <si>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</si>
  <si>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</si>
  <si>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</si>
  <si>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</si>
  <si>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</si>
  <si>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</si>
  <si>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</si>
  <si>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</si>
  <si>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</si>
  <si>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</si>
  <si>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</si>
  <si>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</si>
  <si>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</si>
  <si>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</si>
  <si>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</si>
  <si>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</si>
  <si>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</si>
  <si>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</si>
  <si>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</si>
  <si>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</si>
  <si>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</si>
  <si>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</si>
  <si>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</si>
  <si>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</si>
  <si>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</si>
  <si>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</si>
  <si>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</si>
  <si>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</si>
  <si>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</si>
  <si>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</si>
  <si>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</si>
  <si>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</si>
  <si>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</si>
  <si>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</si>
  <si>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</si>
  <si>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</si>
  <si>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</si>
  <si>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</si>
  <si>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</si>
  <si>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</si>
  <si>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</si>
  <si>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</si>
  <si>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</si>
  <si>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</si>
  <si>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</si>
  <si>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</si>
  <si>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</si>
  <si>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</si>
  <si>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</si>
  <si>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</si>
  <si>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</si>
  <si>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</si>
  <si>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</si>
  <si>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</si>
  <si>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</si>
  <si>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</si>
  <si>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</si>
  <si>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</si>
  <si>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</si>
  <si>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</si>
  <si>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</si>
  <si>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</si>
  <si>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</si>
  <si>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</si>
  <si>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</si>
  <si>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</si>
  <si>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</si>
  <si>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</si>
  <si>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</si>
  <si>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</si>
  <si>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</si>
  <si>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</si>
  <si>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</si>
  <si>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</si>
  <si>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</si>
  <si>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</si>
  <si>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</si>
  <si>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</si>
  <si>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</si>
  <si>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</si>
  <si>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</si>
  <si>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</si>
  <si>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</si>
  <si>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</si>
  <si>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</si>
  <si>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</si>
  <si>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</si>
  <si>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</si>
  <si>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</si>
  <si>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</si>
  <si>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</si>
  <si>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</si>
  <si>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</si>
  <si>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</si>
  <si>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</si>
  <si>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</si>
  <si>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</si>
  <si>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</si>
  <si>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</si>
  <si>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</si>
  <si>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</si>
  <si>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</si>
  <si>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</si>
  <si>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</si>
  <si>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</si>
  <si>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</si>
  <si>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</si>
  <si>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</si>
  <si>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</si>
  <si>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</si>
  <si>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</si>
  <si>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</si>
  <si>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</si>
  <si>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</si>
  <si>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</si>
  <si>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</si>
  <si>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</si>
  <si>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</si>
  <si>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</si>
  <si>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</si>
  <si>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</si>
  <si>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</si>
  <si>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</si>
  <si>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</si>
  <si>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</si>
  <si>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</si>
  <si>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</si>
  <si>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</si>
  <si>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</si>
  <si>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</si>
  <si>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</si>
  <si>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</si>
  <si>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</si>
  <si>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</si>
  <si>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</si>
  <si>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</si>
  <si>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</si>
  <si>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</si>
  <si>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</si>
  <si>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</si>
  <si>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</si>
  <si>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</si>
  <si>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</si>
  <si>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</si>
  <si>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</si>
  <si>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</si>
  <si>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</si>
  <si>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</si>
  <si>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</si>
  <si>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</si>
  <si>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</si>
  <si>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</si>
  <si>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</si>
  <si>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</si>
  <si>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</si>
  <si>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</si>
  <si>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</si>
  <si>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</si>
  <si>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</si>
  <si>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</si>
  <si>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</si>
  <si>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</si>
  <si>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</si>
  <si>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</si>
  <si>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</si>
  <si>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</si>
  <si>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</si>
  <si>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</si>
  <si>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</si>
  <si>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</si>
  <si>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</si>
  <si>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</si>
  <si>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</si>
  <si>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</si>
  <si>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</si>
  <si>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</si>
  <si>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</si>
  <si>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</si>
  <si>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</si>
  <si>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</si>
  <si>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</si>
  <si>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</si>
  <si>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</si>
  <si>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</si>
  <si>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</si>
  <si>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</si>
  <si>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</si>
  <si>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</si>
  <si>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</si>
  <si>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</si>
  <si>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</si>
  <si>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</si>
  <si>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</si>
  <si>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</si>
  <si>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</si>
  <si>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</si>
  <si>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</si>
  <si>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</si>
  <si>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</si>
  <si>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</si>
  <si>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</si>
  <si>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</si>
  <si>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</si>
  <si>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</si>
  <si>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</si>
  <si>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</si>
  <si>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</si>
  <si>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</si>
  <si>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</si>
  <si>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</si>
  <si>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</si>
  <si>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</si>
  <si>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</si>
  <si>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</si>
  <si>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</si>
  <si>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</si>
  <si>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</si>
  <si>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</si>
  <si>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</si>
  <si>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</si>
  <si>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</si>
  <si>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</si>
  <si>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</si>
  <si>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</si>
  <si>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</si>
  <si>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</si>
  <si>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</si>
  <si>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</si>
  <si>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</si>
  <si>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</si>
  <si>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</si>
  <si>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</si>
  <si>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</si>
  <si>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</si>
  <si>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</si>
  <si>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</si>
  <si>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</si>
  <si>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</si>
  <si>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</si>
  <si>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</si>
  <si>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</si>
  <si>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</si>
  <si>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</si>
  <si>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</si>
  <si>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</si>
  <si>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</si>
  <si>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</si>
  <si>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</si>
  <si>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</si>
  <si>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</si>
  <si>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</si>
  <si>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</si>
  <si>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</si>
  <si>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</si>
  <si>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</si>
  <si>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</si>
  <si>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</si>
  <si>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</si>
  <si>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</si>
  <si>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</si>
  <si>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</si>
  <si>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</si>
  <si>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</si>
  <si>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</si>
  <si>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</si>
  <si>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</si>
  <si>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</si>
  <si>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</si>
  <si>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</si>
  <si>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</si>
  <si>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</si>
  <si>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</si>
  <si>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</si>
  <si>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</si>
  <si>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</si>
  <si>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</si>
  <si>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</si>
  <si>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</si>
  <si>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</si>
  <si>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</si>
  <si>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</si>
  <si>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</si>
  <si>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</si>
  <si>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</si>
  <si>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</si>
  <si>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</si>
  <si>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</si>
  <si>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</si>
  <si>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</si>
  <si>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</si>
  <si>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</si>
  <si>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</si>
  <si>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</si>
  <si>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</si>
  <si>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</si>
  <si>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</si>
  <si>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</si>
  <si>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</si>
  <si>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</si>
  <si>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</si>
  <si>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</si>
  <si>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</si>
  <si>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</si>
  <si>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</si>
  <si>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</si>
  <si>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</si>
  <si>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</si>
  <si>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</si>
  <si>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</si>
  <si>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</si>
  <si>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</si>
  <si>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</si>
  <si>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</si>
  <si>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</si>
  <si>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</si>
  <si>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</si>
  <si>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</si>
  <si>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</si>
  <si>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</si>
  <si>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</si>
  <si>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</si>
  <si>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</si>
  <si>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</si>
  <si>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</si>
  <si>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</si>
  <si>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</si>
  <si>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</si>
  <si>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</si>
  <si>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</si>
  <si>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</si>
  <si>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</si>
  <si>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</si>
  <si>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</si>
  <si>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</si>
  <si>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</si>
  <si>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</si>
  <si>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</si>
  <si>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</si>
  <si>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</si>
  <si>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</si>
  <si>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</si>
  <si>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</si>
  <si>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</si>
  <si>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</si>
  <si>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</si>
  <si>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</si>
  <si>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</si>
  <si>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</si>
  <si>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</si>
  <si>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</si>
  <si>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</si>
  <si>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</si>
  <si>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</si>
  <si>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</si>
  <si>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</si>
  <si>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</si>
  <si>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</si>
  <si>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</si>
  <si>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</si>
  <si>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</si>
  <si>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</si>
  <si>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</si>
  <si>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</si>
  <si>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</si>
  <si>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</si>
  <si>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</si>
  <si>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</si>
  <si>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</si>
  <si>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</si>
  <si>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</si>
  <si>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</si>
  <si>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</si>
  <si>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</si>
  <si>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</si>
  <si>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</si>
  <si>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</si>
  <si>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</si>
  <si>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</si>
  <si>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</si>
  <si>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</si>
  <si>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</si>
  <si>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</si>
  <si>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</si>
  <si>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</si>
  <si>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</si>
  <si>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</si>
  <si>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</si>
  <si>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</si>
  <si>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</si>
  <si>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</si>
  <si>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</si>
  <si>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</si>
  <si>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</si>
  <si>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</si>
  <si>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</si>
  <si>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</si>
  <si>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</si>
  <si>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</si>
  <si>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</si>
  <si>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</si>
  <si>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</si>
  <si>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</si>
  <si>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</si>
  <si>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</si>
  <si>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</si>
  <si>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</si>
  <si>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</si>
  <si>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</si>
  <si>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</si>
  <si>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</si>
  <si>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</si>
  <si>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</si>
  <si>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</si>
  <si>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</si>
  <si>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</si>
  <si>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</si>
  <si>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</si>
  <si>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</si>
  <si>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</si>
  <si>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</si>
  <si>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</si>
  <si>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</si>
  <si>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</si>
  <si>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</si>
  <si>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</si>
  <si>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</si>
  <si>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</si>
  <si>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</si>
  <si>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</si>
  <si>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</si>
  <si>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</si>
  <si>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</si>
  <si>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</si>
  <si>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</si>
  <si>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</si>
  <si>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</si>
  <si>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</si>
  <si>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</si>
  <si>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</si>
  <si>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</si>
  <si>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</si>
  <si>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</si>
  <si>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</si>
  <si>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</si>
  <si>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</si>
  <si>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</si>
  <si>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</si>
  <si>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</si>
  <si>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</si>
  <si>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</si>
  <si>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</si>
  <si>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</si>
  <si>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</si>
  <si>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</si>
  <si>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</si>
  <si>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</si>
  <si>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</si>
  <si>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</si>
  <si>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</si>
  <si>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</si>
  <si>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</si>
  <si>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</si>
  <si>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</si>
  <si>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</si>
  <si>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</si>
  <si>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</si>
  <si>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</si>
  <si>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</si>
  <si>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</si>
  <si>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</si>
  <si>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</si>
  <si>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</si>
  <si>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</si>
  <si>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</si>
  <si>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</si>
  <si>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</si>
  <si>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</si>
  <si>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</si>
  <si>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</si>
  <si>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</si>
  <si>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</si>
  <si>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</si>
  <si>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</si>
  <si>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</si>
  <si>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</si>
  <si>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</si>
  <si>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</si>
  <si>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</si>
  <si>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</si>
  <si>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</si>
  <si>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</si>
  <si>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</si>
  <si>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</si>
  <si>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</si>
  <si>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</si>
  <si>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</si>
  <si>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</si>
  <si>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</si>
  <si>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</si>
  <si>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</si>
  <si>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</si>
  <si>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</si>
  <si>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</si>
  <si>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</si>
  <si>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</si>
  <si>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</si>
  <si>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</si>
  <si>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</si>
  <si>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</si>
  <si>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</si>
  <si>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</si>
  <si>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</si>
  <si>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</si>
  <si>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</si>
  <si>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</si>
  <si>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</si>
  <si>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</si>
  <si>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</si>
  <si>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</si>
  <si>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</si>
  <si>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</si>
  <si>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</si>
  <si>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</si>
  <si>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</si>
  <si>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</si>
  <si>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</si>
  <si>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</si>
  <si>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</si>
  <si>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</si>
  <si>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</si>
  <si>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</si>
  <si>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</si>
  <si>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</si>
  <si>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</si>
  <si>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</si>
  <si>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</si>
  <si>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</si>
  <si>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</si>
  <si>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</si>
  <si>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</si>
  <si>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</si>
  <si>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</si>
  <si>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</si>
  <si>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</si>
  <si>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</si>
  <si>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</si>
  <si>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</si>
  <si>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</si>
  <si>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</si>
  <si>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</si>
  <si>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</si>
  <si>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</si>
  <si>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</si>
  <si>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</si>
  <si>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</si>
  <si>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</si>
  <si>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</si>
  <si>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</si>
  <si>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</si>
  <si>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</si>
  <si>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</si>
  <si>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</si>
  <si>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</si>
  <si>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</si>
  <si>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</si>
  <si>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</si>
  <si>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</si>
  <si>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</si>
  <si>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</si>
  <si>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</si>
  <si>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</si>
  <si>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</si>
  <si>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</si>
  <si>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</si>
  <si>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</si>
  <si>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</si>
  <si>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</si>
  <si>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</si>
  <si>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</si>
  <si>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</si>
  <si>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</si>
  <si>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</si>
  <si>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</si>
  <si>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</si>
  <si>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</si>
  <si>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</si>
  <si>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</si>
  <si>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</si>
  <si>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</si>
  <si>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</si>
  <si>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</si>
  <si>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</si>
  <si>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</si>
  <si>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</si>
  <si>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</si>
  <si>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</si>
  <si>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</si>
  <si>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</si>
  <si>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</si>
  <si>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</si>
  <si>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</si>
  <si>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</si>
  <si>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</si>
  <si>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</si>
  <si>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</si>
  <si>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</si>
  <si>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</si>
  <si>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</si>
  <si>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</si>
  <si>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</si>
  <si>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</si>
  <si>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</si>
  <si>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</si>
  <si>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</si>
  <si>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</si>
  <si>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</si>
  <si>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</si>
  <si>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</si>
  <si>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</si>
  <si>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</si>
  <si>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</si>
  <si>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</si>
  <si>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</si>
  <si>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</si>
  <si>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</si>
  <si>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</si>
  <si>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</si>
  <si>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</si>
  <si>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</si>
  <si>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</si>
  <si>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</si>
  <si>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</si>
  <si>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</si>
  <si>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</si>
  <si>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</si>
  <si>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</si>
  <si>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</si>
  <si>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</si>
  <si>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</si>
  <si>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</si>
  <si>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</si>
  <si>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</si>
  <si>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</si>
  <si>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</si>
  <si>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</si>
  <si>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</si>
  <si>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</si>
  <si>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</si>
  <si>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</si>
  <si>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</si>
  <si>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</si>
  <si>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</si>
  <si>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</si>
  <si>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</si>
  <si>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</si>
  <si>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</si>
  <si>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</si>
  <si>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</si>
  <si>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</si>
  <si>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</si>
  <si>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</si>
  <si>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</si>
  <si>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</si>
  <si>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</si>
  <si>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</si>
  <si>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</si>
  <si>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</si>
  <si>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</si>
  <si>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</si>
  <si>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</si>
  <si>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</si>
  <si>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</si>
  <si>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</si>
  <si>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</si>
  <si>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</si>
  <si>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</si>
  <si>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</si>
  <si>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</si>
  <si>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</si>
  <si>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</si>
  <si>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</si>
  <si>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</si>
  <si>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</si>
  <si>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</si>
  <si>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</si>
  <si>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</si>
  <si>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</si>
  <si>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</si>
  <si>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</si>
  <si>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</si>
  <si>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</si>
  <si>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</si>
  <si>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</si>
  <si>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</si>
  <si>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</si>
  <si>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</si>
  <si>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</si>
  <si>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</si>
  <si>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</si>
  <si>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</si>
  <si>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</si>
  <si>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</si>
  <si>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</si>
  <si>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</si>
  <si>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</si>
  <si>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</si>
  <si>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</si>
  <si>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</si>
  <si>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</si>
  <si>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</si>
  <si>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</si>
  <si>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</si>
  <si>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</si>
  <si>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</si>
  <si>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</si>
  <si>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</si>
  <si>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</si>
  <si>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</si>
  <si>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</si>
  <si>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</si>
  <si>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</si>
  <si>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</si>
  <si>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</si>
  <si>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</si>
  <si>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</si>
  <si>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</si>
  <si>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</si>
  <si>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</si>
  <si>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</si>
  <si>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</si>
  <si>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</si>
  <si>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</si>
  <si>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</si>
  <si>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</si>
  <si>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</si>
  <si>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</si>
  <si>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</si>
  <si>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</si>
  <si>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</si>
  <si>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</si>
  <si>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</si>
  <si>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</si>
  <si>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</si>
  <si>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</si>
  <si>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</si>
  <si>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</si>
  <si>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</si>
  <si>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</si>
  <si>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</si>
  <si>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</si>
  <si>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</si>
  <si>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</si>
  <si>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</si>
  <si>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</si>
  <si>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</si>
  <si>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</si>
  <si>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</si>
  <si>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</si>
  <si>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</si>
  <si>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</si>
  <si>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</si>
  <si>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</si>
  <si>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</si>
  <si>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</si>
  <si>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</si>
  <si>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</si>
  <si>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</si>
  <si>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</si>
  <si>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</si>
  <si>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</si>
  <si>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</si>
  <si>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</si>
  <si>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</si>
  <si>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</si>
  <si>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</si>
  <si>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</si>
  <si>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</si>
  <si>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</si>
  <si>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</si>
  <si>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</si>
  <si>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</si>
  <si>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</si>
  <si>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</si>
  <si>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</si>
  <si>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</si>
  <si>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</si>
  <si>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</si>
  <si>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</si>
  <si>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</si>
  <si>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</si>
  <si>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</si>
  <si>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</si>
  <si>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</si>
  <si>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</si>
  <si>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</si>
  <si>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</si>
  <si>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</si>
  <si>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</si>
  <si>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</si>
  <si>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</si>
  <si>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</si>
  <si>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</si>
  <si>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</si>
  <si>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</si>
  <si>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</si>
  <si>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</si>
  <si>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</si>
  <si>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</si>
  <si>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</si>
  <si>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</si>
  <si>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</si>
  <si>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</si>
  <si>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</si>
  <si>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</si>
  <si>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</si>
  <si>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</si>
  <si>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</si>
  <si>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</si>
  <si>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</si>
  <si>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</si>
  <si>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</si>
  <si>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</si>
  <si>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</si>
  <si>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</si>
  <si>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</si>
  <si>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</si>
  <si>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</si>
  <si>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</si>
  <si>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</si>
  <si>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</si>
  <si>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</si>
  <si>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</si>
  <si>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</si>
  <si>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</si>
  <si>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</si>
  <si>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</si>
  <si>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</si>
  <si>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</si>
  <si>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</si>
  <si>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</si>
  <si>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</si>
  <si>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</si>
  <si>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</si>
  <si>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</si>
  <si>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</si>
  <si>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</si>
  <si>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</si>
  <si>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</si>
  <si>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</si>
  <si>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</si>
  <si>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</si>
  <si>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</si>
  <si>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</si>
  <si>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</si>
  <si>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</si>
  <si>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</si>
  <si>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</si>
  <si>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</si>
  <si>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</si>
  <si>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</si>
  <si>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</si>
  <si>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</si>
  <si>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</si>
  <si>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</si>
  <si>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</si>
  <si>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</si>
  <si>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</si>
  <si>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</si>
  <si>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</si>
  <si>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</si>
  <si>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</si>
  <si>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</si>
  <si>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</si>
  <si>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</si>
  <si>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</si>
  <si>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</si>
  <si>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</si>
  <si>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</si>
  <si>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</si>
  <si>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</si>
  <si>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</si>
  <si>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</si>
  <si>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</si>
  <si>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</si>
  <si>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</si>
  <si>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</si>
  <si>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</si>
  <si>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</si>
  <si>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</si>
  <si>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</si>
  <si>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</si>
  <si>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</si>
  <si>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</si>
  <si>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</si>
  <si>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</si>
  <si>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</si>
  <si>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</si>
  <si>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</si>
  <si>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</si>
  <si>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</si>
  <si>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</si>
  <si>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</si>
  <si>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</si>
  <si>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</si>
  <si>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</si>
  <si>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</si>
  <si>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</si>
  <si>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</si>
  <si>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</si>
  <si>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</si>
  <si>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</si>
  <si>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</si>
  <si>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</si>
  <si>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</si>
  <si>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</si>
  <si>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</si>
  <si>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</si>
  <si>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</si>
  <si>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</si>
  <si>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</si>
  <si>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</si>
  <si>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</si>
  <si>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</si>
  <si>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</si>
  <si>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</si>
  <si>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</si>
  <si>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</si>
  <si>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</si>
  <si>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</si>
  <si>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</si>
  <si>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</si>
  <si>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</si>
  <si>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</si>
  <si>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</si>
  <si>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</si>
  <si>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</si>
  <si>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</si>
  <si>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</si>
  <si>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</si>
  <si>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</si>
  <si>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</si>
  <si>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</si>
  <si>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</si>
  <si>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</si>
  <si>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</si>
  <si>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</si>
  <si>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</si>
  <si>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</si>
  <si>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</si>
  <si>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</si>
  <si>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</si>
  <si>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</si>
  <si>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</si>
  <si>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</si>
  <si>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</si>
  <si>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</si>
  <si>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</si>
  <si>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</si>
  <si>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</si>
  <si>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</si>
  <si>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</si>
  <si>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</si>
  <si>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</si>
  <si>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</si>
  <si>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</si>
  <si>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</si>
  <si>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</si>
  <si>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</si>
  <si>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</si>
  <si>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</si>
  <si>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</si>
  <si>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</si>
  <si>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</si>
  <si>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</si>
  <si>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</si>
  <si>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</si>
  <si>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</si>
  <si>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</si>
  <si>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</si>
  <si>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</si>
  <si>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</si>
  <si>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</si>
  <si>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</si>
  <si>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</si>
  <si>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</si>
  <si>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</si>
  <si>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</si>
  <si>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</si>
  <si>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</si>
  <si>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</si>
  <si>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</si>
  <si>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</si>
  <si>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</si>
  <si>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</si>
  <si>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</si>
  <si>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</si>
  <si>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</si>
  <si>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</si>
  <si>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</si>
  <si>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</si>
  <si>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</si>
  <si>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</si>
  <si>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</si>
  <si>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</si>
  <si>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</si>
  <si>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</si>
  <si>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</si>
  <si>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</si>
  <si>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</si>
  <si>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</si>
  <si>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</si>
  <si>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</si>
  <si>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</si>
  <si>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</si>
  <si>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</si>
  <si>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</si>
  <si>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</si>
  <si>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</si>
  <si>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</si>
  <si>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</si>
  <si>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</si>
  <si>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</si>
  <si>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</si>
  <si>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</si>
  <si>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</si>
  <si>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</si>
  <si>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</si>
  <si>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</si>
  <si>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</si>
  <si>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</si>
  <si>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</si>
  <si>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</si>
  <si>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</si>
  <si>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</si>
  <si>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</si>
  <si>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</si>
  <si>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</si>
  <si>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</si>
  <si>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</si>
  <si>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</si>
  <si>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</si>
  <si>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</si>
  <si>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</si>
  <si>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</si>
  <si>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</si>
  <si>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</si>
  <si>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</si>
  <si>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</si>
  <si>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</si>
  <si>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</si>
  <si>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</si>
  <si>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</si>
  <si>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</si>
  <si>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</si>
  <si>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</si>
  <si>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</si>
  <si>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</si>
  <si>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</si>
  <si>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</si>
  <si>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</si>
  <si>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</si>
  <si>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</si>
  <si>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</si>
  <si>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</si>
  <si>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</si>
  <si>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</si>
  <si>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</si>
  <si>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</si>
  <si>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</si>
  <si>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</si>
  <si>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</si>
  <si>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</si>
  <si>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</si>
  <si>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</si>
  <si>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</si>
  <si>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</si>
  <si>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</si>
  <si>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</si>
  <si>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</si>
  <si>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</si>
  <si>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</si>
  <si>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</si>
  <si>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</si>
  <si>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</si>
  <si>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</si>
  <si>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</si>
  <si>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</si>
  <si>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</si>
  <si>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</si>
  <si>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</si>
  <si>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</si>
  <si>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</si>
  <si>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</si>
  <si>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</si>
  <si>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</si>
  <si>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</si>
  <si>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</si>
  <si>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</si>
  <si>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</si>
  <si>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</si>
  <si>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</si>
  <si>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</si>
  <si>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</si>
  <si>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</si>
  <si>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</si>
  <si>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</si>
  <si>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</si>
  <si>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</si>
  <si>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</si>
  <si>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</si>
  <si>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</si>
  <si>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</si>
  <si>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</si>
  <si>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</si>
  <si>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</si>
  <si>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</si>
  <si>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</si>
  <si>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</si>
  <si>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</si>
  <si>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</si>
  <si>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</si>
  <si>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</si>
  <si>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</si>
  <si>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</si>
  <si>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</si>
  <si>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</si>
  <si>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</si>
  <si>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</si>
  <si>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</si>
  <si>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</si>
  <si>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</si>
  <si>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</si>
  <si>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</si>
  <si>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</si>
  <si>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</si>
  <si>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</si>
  <si>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</si>
  <si>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</si>
  <si>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</si>
  <si>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</si>
  <si>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</si>
  <si>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</si>
  <si>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</si>
  <si>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</si>
  <si>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</si>
  <si>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</si>
  <si>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</si>
  <si>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</si>
  <si>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</si>
  <si>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</si>
  <si>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</si>
  <si>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</si>
  <si>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</si>
  <si>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</si>
  <si>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</si>
  <si>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</si>
  <si>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</si>
  <si>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</si>
  <si>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</si>
  <si>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</si>
  <si>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</si>
  <si>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</si>
  <si>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</si>
  <si>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</si>
  <si>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</si>
  <si>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</si>
  <si>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</si>
  <si>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</si>
  <si>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</si>
  <si>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</si>
  <si>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</si>
  <si>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</si>
  <si>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</si>
  <si>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</si>
  <si>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</si>
  <si>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</si>
  <si>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</si>
  <si>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</si>
  <si>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</si>
  <si>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</si>
  <si>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</si>
  <si>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</si>
  <si>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</si>
  <si>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</si>
  <si>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</si>
  <si>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</si>
  <si>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</si>
  <si>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</si>
  <si>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</si>
  <si>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</si>
  <si>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</si>
  <si>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</si>
  <si>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</si>
  <si>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</si>
  <si>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</si>
  <si>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</si>
  <si>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</si>
  <si>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</si>
  <si>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</si>
  <si>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</si>
  <si>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</si>
  <si>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</si>
  <si>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</si>
  <si>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</si>
  <si>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</si>
  <si>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</si>
  <si>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</si>
  <si>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</si>
  <si>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</si>
  <si>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</si>
  <si>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</si>
  <si>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</si>
  <si>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</si>
  <si>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</si>
  <si>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</si>
  <si>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</si>
  <si>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</si>
  <si>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</si>
  <si>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</si>
  <si>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</si>
  <si>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</si>
  <si>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</si>
  <si>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</si>
  <si>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</si>
  <si>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</si>
  <si>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</si>
  <si>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</si>
  <si>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</si>
  <si>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</si>
  <si>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</si>
  <si>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</si>
  <si>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</si>
  <si>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</si>
  <si>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</si>
  <si>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</si>
  <si>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</si>
  <si>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</si>
  <si>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</si>
  <si>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</si>
  <si>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</si>
  <si>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</si>
  <si>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</si>
  <si>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</si>
  <si>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</si>
  <si>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</si>
  <si>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</si>
  <si>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</si>
  <si>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</si>
  <si>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</si>
  <si>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</si>
  <si>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</si>
  <si>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</si>
  <si>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</si>
  <si>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</si>
  <si>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</si>
  <si>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</si>
  <si>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</si>
  <si>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</si>
  <si>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</si>
  <si>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</si>
  <si>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</si>
  <si>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</si>
  <si>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</si>
  <si>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</si>
  <si>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</si>
  <si>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</si>
  <si>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</si>
  <si>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</si>
  <si>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</si>
  <si>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</si>
  <si>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</si>
  <si>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</si>
  <si>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</si>
  <si>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</si>
  <si>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</si>
  <si>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</si>
  <si>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</si>
  <si>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</si>
  <si>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</si>
  <si>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</si>
  <si>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</si>
  <si>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</si>
  <si>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</si>
  <si>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</si>
  <si>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</si>
  <si>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</si>
  <si>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</si>
  <si>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</si>
  <si>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</si>
  <si>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</si>
  <si>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</si>
  <si>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</si>
  <si>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</si>
  <si>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</si>
  <si>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</si>
  <si>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</si>
  <si>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</si>
  <si>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</si>
  <si>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</si>
  <si>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</si>
  <si>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</si>
  <si>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</si>
  <si>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</si>
  <si>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</si>
  <si>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</si>
  <si>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</si>
  <si>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</si>
  <si>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</si>
  <si>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</si>
  <si>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</si>
  <si>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</si>
  <si>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</si>
  <si>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</si>
  <si>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</si>
  <si>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</si>
  <si>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</si>
  <si>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</si>
  <si>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</si>
  <si>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</si>
  <si>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</si>
  <si>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</si>
  <si>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</si>
  <si>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</si>
  <si>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</si>
  <si>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</si>
  <si>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</si>
  <si>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</si>
  <si>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</si>
  <si>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</si>
  <si>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</si>
  <si>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</si>
  <si>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</si>
  <si>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</si>
  <si>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</si>
  <si>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</si>
  <si>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</si>
  <si>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</si>
  <si>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</si>
  <si>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</si>
  <si>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</si>
  <si>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</si>
  <si>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</si>
  <si>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</si>
  <si>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</si>
  <si>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</si>
  <si>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</si>
  <si>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</si>
  <si>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</si>
  <si>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</si>
  <si>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</si>
  <si>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</si>
  <si>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</si>
  <si>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</si>
  <si>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</si>
  <si>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</si>
  <si>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</si>
  <si>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</si>
  <si>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</si>
  <si>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</si>
  <si>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</si>
  <si>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</si>
  <si>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</si>
  <si>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</si>
  <si>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</si>
  <si>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</si>
  <si>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</si>
  <si>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</si>
  <si>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</si>
  <si>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</si>
  <si>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</si>
  <si>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</si>
  <si>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</si>
  <si>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</si>
  <si>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</si>
  <si>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</si>
  <si>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</si>
  <si>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</si>
  <si>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</si>
  <si>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</si>
  <si>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</si>
  <si>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</si>
  <si>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</si>
  <si>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</si>
  <si>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</si>
  <si>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</si>
  <si>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</si>
  <si>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</si>
  <si>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</si>
  <si>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</si>
  <si>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</si>
  <si>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</si>
  <si>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</si>
  <si>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</si>
  <si>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</si>
  <si>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</si>
  <si>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</si>
  <si>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</si>
  <si>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</si>
  <si>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</si>
  <si>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</si>
  <si>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</si>
  <si>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</si>
  <si>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</si>
  <si>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</si>
  <si>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</si>
  <si>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</si>
  <si>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</si>
  <si>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</si>
  <si>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</si>
  <si>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</si>
  <si>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</si>
  <si>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</si>
  <si>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</si>
  <si>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</si>
  <si>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</si>
  <si>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</si>
  <si>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</si>
  <si>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</si>
  <si>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</si>
  <si>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</si>
  <si>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</si>
  <si>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</si>
  <si>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</si>
  <si>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</si>
  <si>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</si>
  <si>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</si>
  <si>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</si>
  <si>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</si>
  <si>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</si>
  <si>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</si>
  <si>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</si>
  <si>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</si>
  <si>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</si>
  <si>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</si>
  <si>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</si>
  <si>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</si>
  <si>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</si>
  <si>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</si>
  <si>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</si>
  <si>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</si>
  <si>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</si>
  <si>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</si>
  <si>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</si>
  <si>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</si>
  <si>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</si>
  <si>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</si>
  <si>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</si>
  <si>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</si>
  <si>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</si>
  <si>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</si>
  <si>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</si>
  <si>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</si>
  <si>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</si>
  <si>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</si>
  <si>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</si>
  <si>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</si>
  <si>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</si>
  <si>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</si>
  <si>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</si>
  <si>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</si>
  <si>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</si>
  <si>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</si>
  <si>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</si>
  <si>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</si>
  <si>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</si>
  <si>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</si>
  <si>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</si>
  <si>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</si>
  <si>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</si>
  <si>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</si>
  <si>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</si>
  <si>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</si>
  <si>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</si>
  <si>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</si>
  <si>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</si>
  <si>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</si>
  <si>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</si>
  <si>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</si>
  <si>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</si>
  <si>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</si>
  <si>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</si>
  <si>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</si>
  <si>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</si>
  <si>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</si>
  <si>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</si>
  <si>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</si>
  <si>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</si>
  <si>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</si>
  <si>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</si>
  <si>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</si>
  <si>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</si>
  <si>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</si>
  <si>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</si>
  <si>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</si>
  <si>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</si>
  <si>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</si>
  <si>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</si>
  <si>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</si>
  <si>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</si>
  <si>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</si>
  <si>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</si>
  <si>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</si>
  <si>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</si>
  <si>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</si>
  <si>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</si>
  <si>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</si>
  <si>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</si>
  <si>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</si>
  <si>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</si>
  <si>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</si>
  <si>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</si>
  <si>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</si>
  <si>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</si>
  <si>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</si>
  <si>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</si>
  <si>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</si>
  <si>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</si>
  <si>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</si>
  <si>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</si>
  <si>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</si>
  <si>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</si>
  <si>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</si>
  <si>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</si>
  <si>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</si>
  <si>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</si>
  <si>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</si>
  <si>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</si>
  <si>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</si>
  <si>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</si>
  <si>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</si>
  <si>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</si>
  <si>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</si>
  <si>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</si>
  <si>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</si>
  <si>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</si>
  <si>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</si>
  <si>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</si>
  <si>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</si>
  <si>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</si>
  <si>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</si>
  <si>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</si>
  <si>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</si>
  <si>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</si>
  <si>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</si>
  <si>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</si>
  <si>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</si>
  <si>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</si>
  <si>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</si>
  <si>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</si>
  <si>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</si>
  <si>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</si>
  <si>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</si>
  <si>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</si>
  <si>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</si>
  <si>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</si>
  <si>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</si>
  <si>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</si>
  <si>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</si>
  <si>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</si>
  <si>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</si>
  <si>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</si>
  <si>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</si>
  <si>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</si>
  <si>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</si>
  <si>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</si>
  <si>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</si>
  <si>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</si>
  <si>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</si>
  <si>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</si>
  <si>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</si>
  <si>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</si>
  <si>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</si>
  <si>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</si>
  <si>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</si>
  <si>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</si>
  <si>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</si>
  <si>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</si>
  <si>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</si>
  <si>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</si>
  <si>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</si>
  <si>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</si>
  <si>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</si>
  <si>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</si>
  <si>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</si>
  <si>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</si>
  <si>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</si>
  <si>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</si>
  <si>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</si>
  <si>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</si>
  <si>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</si>
  <si>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</si>
  <si>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</si>
  <si>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</si>
  <si>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</si>
  <si>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</si>
  <si>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</si>
  <si>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</si>
  <si>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</si>
  <si>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</si>
  <si>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</si>
  <si>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</si>
  <si>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</si>
  <si>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</si>
  <si>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</si>
  <si>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</si>
  <si>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</si>
  <si>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</si>
  <si>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</si>
  <si>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</si>
  <si>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</si>
  <si>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</si>
  <si>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</si>
  <si>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</si>
  <si>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</si>
  <si>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</si>
  <si>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</si>
  <si>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</si>
  <si>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</si>
  <si>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</si>
  <si>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</si>
  <si>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</si>
  <si>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</si>
  <si>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</si>
  <si>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</si>
  <si>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</si>
  <si>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</si>
  <si>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</si>
  <si>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</si>
  <si>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</si>
  <si>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</si>
  <si>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</si>
  <si>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</si>
  <si>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</si>
  <si>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</si>
  <si>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</si>
  <si>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</si>
  <si>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</si>
  <si>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</si>
  <si>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</si>
  <si>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</si>
  <si>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</si>
  <si>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</si>
  <si>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</si>
  <si>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</si>
  <si>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</si>
  <si>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</si>
  <si>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</si>
  <si>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</si>
  <si>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</si>
  <si>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</si>
  <si>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</si>
  <si>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</si>
  <si>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</si>
  <si>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</si>
  <si>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</si>
  <si>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</si>
  <si>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</si>
  <si>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</si>
  <si>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</si>
  <si>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</si>
  <si>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</si>
  <si>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</si>
  <si>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</si>
  <si>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</si>
  <si>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</si>
  <si>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</si>
  <si>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</si>
  <si>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</si>
  <si>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</si>
  <si>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</si>
  <si>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</si>
  <si>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</si>
  <si>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</si>
  <si>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</si>
  <si>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</si>
  <si>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</si>
  <si>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</si>
  <si>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</si>
  <si>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</si>
  <si>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</si>
  <si>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</si>
  <si>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</si>
  <si>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</si>
  <si>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</si>
  <si>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</si>
  <si>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</si>
  <si>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</si>
  <si>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</si>
  <si>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</si>
  <si>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</si>
  <si>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</si>
  <si>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</si>
  <si>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</si>
  <si>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</si>
  <si>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</si>
  <si>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</si>
  <si>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</si>
  <si>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</si>
  <si>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</si>
  <si>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</si>
  <si>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</si>
  <si>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</si>
  <si>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</si>
  <si>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</si>
  <si>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</si>
  <si>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</si>
  <si>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</si>
  <si>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</si>
  <si>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</si>
  <si>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</si>
  <si>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</si>
  <si>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</si>
  <si>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</si>
  <si>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</si>
  <si>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</si>
  <si>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</si>
  <si>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</si>
  <si>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</si>
  <si>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</si>
  <si>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</si>
  <si>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</si>
  <si>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</si>
  <si>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</si>
  <si>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</si>
  <si>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</si>
  <si>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</si>
  <si>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</si>
  <si>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</si>
  <si>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</si>
  <si>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</si>
  <si>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</si>
  <si>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</si>
  <si>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</si>
  <si>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</si>
  <si>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</si>
  <si>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</si>
  <si>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</si>
  <si>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</si>
  <si>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</si>
  <si>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</si>
  <si>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</si>
  <si>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</si>
  <si>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</si>
  <si>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</si>
  <si>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</si>
  <si>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</si>
  <si>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</si>
  <si>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</si>
  <si>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</si>
  <si>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</si>
  <si>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</si>
  <si>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</si>
  <si>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</si>
  <si>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</si>
  <si>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</si>
  <si>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</si>
  <si>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</si>
  <si>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</si>
  <si>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</si>
  <si>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</si>
  <si>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</si>
  <si>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</si>
  <si>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</si>
  <si>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</si>
  <si>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</si>
  <si>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</si>
  <si>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</si>
  <si>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</si>
  <si>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</si>
  <si>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</si>
  <si>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</si>
  <si>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</si>
  <si>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</si>
  <si>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</si>
  <si>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</si>
  <si>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</si>
  <si>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</si>
  <si>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</si>
  <si>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</si>
  <si>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</si>
  <si>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</si>
  <si>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</si>
  <si>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</si>
  <si>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</si>
  <si>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</si>
  <si>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</si>
  <si>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</si>
  <si>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</si>
  <si>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</si>
  <si>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</si>
  <si>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</si>
  <si>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</si>
  <si>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</si>
  <si>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</si>
  <si>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</si>
  <si>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</si>
  <si>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</si>
  <si>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</si>
  <si>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</si>
  <si>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</si>
  <si>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</si>
  <si>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</si>
  <si>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</si>
  <si>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</si>
  <si>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</si>
  <si>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</si>
  <si>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</si>
  <si>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</si>
  <si>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</si>
  <si>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</si>
  <si>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</si>
  <si>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</si>
  <si>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</si>
  <si>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</si>
  <si>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</si>
  <si>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</si>
  <si>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</si>
  <si>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</si>
  <si>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</si>
  <si>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</si>
  <si>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</si>
  <si>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</si>
  <si>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</si>
  <si>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</si>
  <si>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</si>
  <si>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</si>
  <si>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</si>
  <si>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</si>
  <si>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</si>
  <si>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</si>
  <si>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</si>
  <si>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</si>
  <si>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</si>
  <si>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</si>
  <si>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</si>
  <si>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</si>
  <si>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</si>
  <si>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</si>
  <si>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</si>
  <si>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</si>
  <si>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</si>
  <si>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</si>
  <si>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</si>
  <si>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</si>
  <si>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</si>
  <si>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</si>
  <si>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</si>
  <si>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</si>
  <si>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</si>
  <si>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</si>
  <si>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</si>
  <si>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</si>
  <si>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</si>
  <si>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</si>
  <si>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</si>
  <si>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</si>
  <si>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</si>
  <si>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</si>
  <si>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</si>
  <si>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</si>
  <si>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</si>
  <si>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</si>
  <si>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</si>
  <si>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</si>
  <si>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</si>
  <si>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</si>
  <si>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</si>
  <si>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</si>
  <si>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</si>
  <si>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</si>
  <si>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</si>
  <si>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</si>
  <si>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</si>
  <si>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</si>
  <si>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</si>
  <si>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</si>
  <si>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</si>
  <si>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</si>
  <si>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</si>
  <si>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</si>
  <si>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</si>
  <si>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</si>
  <si>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</si>
  <si>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</si>
  <si>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</si>
  <si>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</si>
  <si>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</si>
  <si>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</si>
  <si>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</si>
  <si>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</si>
  <si>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</si>
  <si>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</si>
  <si>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</si>
  <si>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</si>
  <si>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</si>
  <si>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</si>
  <si>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</si>
  <si>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</si>
  <si>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</si>
  <si>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</si>
  <si>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</si>
  <si>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</si>
  <si>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</si>
  <si>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</si>
  <si>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</si>
  <si>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</si>
  <si>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</si>
  <si>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</si>
  <si>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</si>
  <si>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</si>
  <si>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</si>
  <si>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</si>
  <si>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</si>
  <si>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</si>
  <si>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</si>
  <si>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</si>
  <si>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</si>
  <si>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</si>
  <si>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</si>
  <si>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</si>
  <si>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</si>
  <si>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</si>
  <si>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</si>
  <si>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</si>
  <si>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</si>
  <si>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</si>
  <si>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</si>
  <si>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</si>
  <si>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</si>
  <si>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</si>
  <si>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</si>
  <si>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</si>
  <si>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</si>
  <si>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</si>
  <si>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</si>
  <si>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</si>
  <si>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</si>
  <si>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</si>
  <si>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</si>
  <si>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</si>
  <si>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</si>
  <si>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</si>
  <si>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</si>
  <si>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</si>
  <si>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</si>
  <si>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</si>
  <si>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</si>
  <si>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</si>
  <si>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</si>
  <si>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</si>
  <si>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</si>
  <si>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</si>
  <si>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</si>
  <si>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</si>
  <si>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</si>
  <si>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</si>
  <si>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</si>
  <si>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</si>
  <si>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</si>
  <si>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</si>
  <si>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</si>
  <si>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</si>
  <si>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</si>
  <si>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</si>
  <si>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</si>
  <si>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</si>
  <si>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</si>
  <si>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</si>
  <si>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</si>
  <si>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</si>
  <si>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</si>
  <si>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</si>
  <si>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</si>
  <si>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</si>
  <si>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</si>
  <si>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</si>
  <si>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</si>
  <si>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</si>
  <si>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</si>
  <si>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</si>
  <si>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</si>
  <si>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</si>
  <si>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</si>
  <si>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</si>
  <si>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</si>
  <si>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</si>
  <si>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</si>
  <si>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</si>
  <si>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</si>
  <si>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</si>
  <si>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</si>
  <si>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</si>
  <si>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</si>
  <si>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</si>
  <si>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</si>
  <si>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</si>
  <si>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</si>
  <si>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</si>
  <si>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</si>
  <si>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</si>
  <si>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</si>
  <si>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</si>
  <si>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</si>
  <si>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</si>
  <si>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</si>
  <si>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</si>
  <si>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</si>
  <si>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</si>
  <si>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</si>
  <si>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</si>
  <si>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</si>
  <si>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</si>
  <si>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</si>
  <si>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</si>
  <si>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</si>
  <si>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</si>
  <si>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</si>
  <si>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</si>
  <si>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</si>
  <si>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</si>
  <si>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</si>
  <si>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</si>
  <si>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</si>
  <si>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</si>
  <si>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</si>
  <si>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</si>
  <si>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</si>
  <si>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</si>
  <si>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</si>
  <si>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</si>
  <si>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</si>
  <si>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</si>
  <si>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</si>
  <si>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</si>
  <si>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</si>
  <si>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</si>
  <si>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</si>
  <si>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</si>
  <si>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</si>
  <si>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</si>
  <si>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</si>
  <si>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</si>
  <si>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</si>
  <si>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</si>
  <si>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</si>
  <si>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</si>
  <si>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</si>
  <si>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</si>
  <si>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</si>
  <si>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</si>
  <si>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</si>
  <si>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</si>
  <si>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</si>
  <si>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</si>
  <si>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</si>
  <si>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</si>
  <si>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</si>
  <si>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</si>
  <si>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</si>
  <si>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</si>
  <si>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</si>
  <si>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</si>
  <si>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</si>
  <si>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</si>
  <si>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</si>
  <si>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</si>
  <si>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</si>
  <si>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</si>
  <si>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</si>
  <si>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</si>
  <si>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</si>
  <si>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</si>
  <si>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</si>
  <si>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</si>
  <si>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</si>
  <si>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</si>
  <si>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</si>
  <si>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</si>
  <si>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</si>
  <si>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</si>
  <si>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</si>
  <si>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</si>
  <si>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</si>
  <si>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</si>
  <si>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</si>
  <si>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</si>
  <si>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</si>
  <si>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</si>
  <si>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</si>
  <si>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</si>
  <si>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</si>
  <si>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</si>
  <si>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</si>
  <si>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</si>
  <si>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</si>
  <si>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</si>
  <si>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</si>
  <si>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</si>
  <si>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</si>
  <si>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</si>
  <si>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</si>
  <si>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</si>
  <si>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</si>
  <si>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</si>
  <si>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</si>
  <si>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</si>
  <si>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</si>
  <si>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</si>
  <si>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</si>
  <si>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</si>
  <si>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</si>
  <si>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</si>
  <si>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</si>
  <si>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</si>
  <si>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</si>
  <si>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</si>
  <si>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</si>
  <si>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</si>
  <si>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</si>
  <si>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</si>
  <si>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</si>
  <si>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</si>
  <si>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</si>
  <si>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</si>
  <si>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</si>
  <si>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</si>
  <si>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</si>
  <si>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</si>
  <si>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</si>
  <si>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</si>
  <si>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</si>
  <si>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</si>
  <si>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</si>
  <si>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</si>
  <si>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</si>
  <si>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</si>
  <si>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</si>
  <si>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</si>
  <si>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</si>
  <si>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</si>
  <si>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</si>
  <si>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</si>
  <si>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</si>
  <si>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</si>
  <si>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</si>
  <si>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</si>
  <si>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</si>
  <si>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</si>
  <si>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</si>
  <si>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</si>
  <si>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</si>
  <si>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</si>
  <si>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</si>
  <si>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</si>
  <si>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</si>
  <si>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</si>
  <si>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</si>
  <si>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</si>
  <si>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</si>
  <si>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</si>
  <si>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</si>
  <si>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</si>
  <si>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</si>
  <si>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</si>
  <si>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</si>
  <si>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</si>
  <si>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</si>
  <si>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</si>
  <si>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</si>
  <si>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</si>
  <si>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</si>
  <si>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</si>
  <si>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</si>
  <si>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</si>
  <si>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</si>
  <si>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</si>
  <si>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</si>
  <si>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</si>
  <si>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</si>
  <si>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</si>
  <si>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</si>
  <si>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</si>
  <si>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</si>
  <si>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</si>
  <si>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</si>
  <si>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</si>
  <si>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</si>
  <si>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</si>
  <si>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</si>
  <si>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</si>
  <si>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</si>
  <si>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</si>
  <si>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</si>
  <si>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</si>
  <si>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</si>
  <si>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</si>
  <si>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</si>
  <si>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</si>
  <si>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</si>
  <si>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</si>
  <si>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</si>
  <si>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</si>
  <si>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</si>
  <si>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</si>
  <si>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</si>
  <si>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</si>
  <si>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</si>
  <si>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</si>
  <si>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</si>
  <si>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</si>
  <si>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</si>
  <si>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</si>
  <si>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</si>
  <si>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</si>
  <si>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</si>
  <si>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</si>
  <si>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</si>
  <si>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</si>
  <si>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</si>
  <si>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</si>
  <si>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</si>
  <si>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</si>
  <si>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</si>
  <si>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</si>
  <si>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</si>
  <si>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</si>
  <si>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</si>
  <si>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</si>
  <si>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</si>
  <si>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</si>
  <si>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</si>
  <si>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</si>
  <si>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</si>
  <si>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</si>
  <si>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</si>
  <si>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</si>
  <si>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</si>
  <si>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</si>
  <si>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</si>
  <si>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</si>
  <si>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</si>
  <si>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</si>
  <si>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</si>
  <si>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</si>
  <si>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</si>
  <si>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</si>
  <si>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</si>
  <si>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</si>
  <si>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</si>
  <si>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</si>
  <si>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</si>
  <si>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</si>
  <si>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</si>
  <si>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</si>
  <si>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</si>
  <si>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</si>
  <si>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</si>
  <si>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</si>
  <si>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</si>
  <si>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</si>
  <si>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</si>
  <si>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</si>
  <si>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</si>
  <si>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</si>
  <si>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</si>
  <si>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</si>
  <si>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</si>
  <si>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</si>
  <si>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</si>
  <si>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</si>
  <si>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</si>
  <si>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</si>
  <si>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</si>
  <si>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</si>
  <si>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</si>
  <si>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</si>
  <si>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</si>
  <si>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</si>
  <si>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</si>
  <si>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</si>
  <si>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</si>
  <si>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</si>
  <si>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</si>
  <si>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</si>
  <si>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</si>
  <si>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</si>
  <si>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</si>
  <si>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</si>
  <si>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</si>
  <si>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</si>
  <si>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</si>
  <si>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</si>
  <si>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</si>
  <si>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</si>
  <si>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</si>
  <si>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</si>
  <si>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</si>
  <si>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</si>
  <si>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</si>
  <si>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</si>
  <si>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</si>
  <si>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</si>
  <si>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</si>
  <si>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</si>
  <si>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</si>
  <si>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</si>
  <si>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</si>
  <si>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</si>
  <si>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</si>
  <si>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</si>
  <si>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</si>
  <si>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</si>
  <si>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</si>
  <si>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</si>
  <si>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</si>
  <si>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</si>
  <si>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</si>
  <si>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</si>
  <si>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</si>
  <si>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</si>
  <si>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</si>
  <si>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</si>
  <si>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</si>
  <si>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</si>
  <si>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</si>
  <si>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</si>
  <si>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</si>
  <si>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</si>
  <si>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</si>
  <si>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</si>
  <si>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</si>
  <si>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</si>
  <si>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</si>
  <si>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</si>
  <si>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</si>
  <si>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</si>
  <si>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</si>
  <si>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</si>
  <si>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</si>
  <si>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</si>
  <si>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</si>
  <si>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</si>
  <si>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</si>
  <si>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</si>
  <si>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</si>
  <si>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</si>
  <si>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</si>
  <si>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</si>
  <si>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</si>
  <si>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</si>
  <si>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</si>
  <si>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</si>
  <si>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</si>
  <si>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</si>
  <si>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</si>
  <si>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</si>
  <si>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</si>
  <si>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</si>
  <si>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</si>
  <si>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</si>
  <si>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</si>
  <si>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</si>
  <si>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</si>
  <si>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</si>
  <si>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</si>
  <si>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</si>
  <si>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</si>
  <si>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</si>
  <si>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</si>
  <si>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</si>
  <si>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</si>
  <si>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</si>
  <si>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</si>
  <si>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</si>
  <si>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</si>
  <si>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</si>
  <si>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</si>
  <si>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</si>
  <si>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</si>
  <si>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</si>
  <si>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</si>
  <si>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</si>
  <si>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</si>
  <si>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</si>
  <si>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</si>
  <si>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</si>
  <si>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</si>
  <si>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</si>
  <si>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</si>
  <si>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</si>
  <si>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</si>
  <si>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</si>
  <si>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</si>
  <si>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</si>
  <si>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</si>
  <si>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</si>
  <si>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</si>
  <si>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</si>
  <si>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</si>
  <si>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</si>
  <si>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</si>
  <si>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</si>
  <si>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</si>
  <si>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</si>
  <si>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</si>
  <si>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</si>
  <si>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</si>
  <si>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</si>
  <si>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</si>
  <si>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</si>
  <si>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</si>
  <si>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</si>
  <si>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</si>
  <si>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</si>
  <si>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</si>
  <si>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</si>
  <si>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</si>
  <si>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</si>
  <si>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</si>
  <si>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</si>
  <si>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</si>
  <si>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</si>
  <si>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</si>
  <si>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</si>
  <si>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</si>
  <si>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</si>
  <si>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</si>
  <si>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</si>
  <si>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</si>
  <si>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</si>
  <si>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</si>
  <si>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</si>
  <si>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</si>
  <si>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</si>
  <si>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</si>
  <si>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</si>
  <si>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</si>
  <si>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</si>
  <si>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</si>
  <si>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</si>
  <si>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</si>
  <si>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</si>
  <si>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</si>
  <si>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</si>
  <si>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</si>
  <si>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</si>
  <si>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</si>
  <si>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</si>
  <si>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</si>
  <si>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</si>
  <si>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</si>
  <si>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</si>
  <si>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</si>
  <si>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</si>
  <si>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</si>
  <si>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</si>
  <si>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</si>
  <si>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</si>
  <si>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</si>
  <si>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</si>
  <si>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</si>
  <si>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</si>
  <si>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</si>
  <si>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</si>
  <si>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</si>
  <si>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</si>
  <si>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</si>
  <si>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</si>
  <si>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</si>
  <si>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</si>
  <si>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</si>
  <si>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</si>
  <si>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</si>
  <si>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</si>
  <si>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</si>
  <si>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</si>
  <si>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</si>
  <si>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</si>
  <si>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</si>
  <si>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</si>
  <si>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</si>
  <si>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</si>
  <si>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</si>
  <si>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</si>
  <si>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</si>
  <si>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</si>
  <si>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</si>
  <si>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</si>
  <si>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</si>
  <si>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</si>
  <si>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</si>
  <si>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</si>
  <si>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</si>
  <si>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</si>
  <si>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</si>
  <si>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</si>
  <si>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</si>
  <si>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</si>
  <si>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</si>
  <si>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</si>
  <si>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</si>
  <si>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</si>
  <si>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</si>
  <si>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</si>
  <si>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</si>
  <si>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</si>
  <si>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</si>
  <si>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</si>
  <si>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</si>
  <si>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</si>
  <si>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</si>
  <si>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</si>
  <si>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</si>
  <si>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</si>
  <si>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</si>
  <si>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</si>
  <si>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</si>
  <si>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</si>
  <si>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</si>
  <si>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</si>
  <si>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</si>
  <si>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</si>
  <si>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</si>
  <si>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</si>
  <si>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</si>
  <si>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</si>
  <si>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</si>
  <si>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</si>
  <si>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</si>
  <si>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</si>
  <si>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</si>
  <si>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</si>
  <si>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</si>
  <si>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</si>
  <si>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</si>
  <si>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</si>
  <si>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</si>
  <si>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</si>
  <si>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</si>
  <si>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</si>
  <si>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</si>
  <si>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</si>
  <si>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</si>
  <si>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</si>
  <si>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</si>
  <si>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</si>
  <si>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</si>
  <si>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</si>
  <si>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</si>
  <si>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</si>
  <si>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</si>
  <si>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</si>
  <si>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</si>
  <si>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</si>
  <si>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</si>
  <si>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</si>
  <si>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</si>
  <si>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</si>
  <si>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</si>
  <si>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</si>
  <si>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</si>
  <si>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</si>
  <si>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</si>
  <si>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</si>
  <si>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</si>
  <si>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</si>
  <si>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</si>
  <si>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</si>
  <si>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</si>
  <si>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</si>
  <si>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</si>
  <si>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</si>
  <si>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</si>
  <si>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</si>
  <si>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</si>
  <si>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</si>
  <si>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</si>
  <si>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</si>
  <si>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</si>
  <si>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</si>
  <si>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</si>
  <si>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</si>
  <si>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</si>
  <si>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</si>
  <si>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</si>
  <si>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</si>
  <si>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</si>
  <si>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</si>
  <si>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</si>
  <si>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</si>
  <si>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</si>
  <si>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</si>
  <si>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</si>
  <si>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</si>
  <si>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</si>
  <si>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</si>
  <si>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</si>
  <si>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</si>
  <si>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</si>
  <si>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</si>
  <si>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</si>
  <si>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</si>
  <si>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</si>
  <si>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</si>
  <si>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</si>
  <si>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</si>
  <si>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</si>
  <si>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</si>
  <si>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</si>
  <si>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</si>
  <si>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</si>
  <si>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</si>
  <si>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</si>
  <si>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</si>
  <si>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</si>
  <si>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</si>
  <si>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</si>
  <si>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</si>
  <si>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</si>
  <si>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</si>
  <si>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</si>
  <si>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</si>
  <si>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</si>
  <si>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</si>
  <si>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</si>
  <si>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</si>
  <si>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</si>
  <si>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</si>
  <si>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</si>
  <si>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</si>
  <si>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</si>
  <si>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</si>
  <si>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</si>
  <si>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</si>
  <si>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</si>
  <si>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</si>
  <si>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</si>
  <si>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</si>
  <si>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</si>
  <si>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</si>
  <si>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</si>
  <si>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</si>
  <si>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</si>
  <si>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</si>
  <si>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</si>
  <si>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</si>
  <si>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</si>
  <si>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</si>
  <si>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</si>
  <si>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</si>
  <si>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</si>
  <si>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</si>
  <si>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</si>
  <si>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</si>
  <si>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</si>
  <si>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</si>
  <si>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</si>
  <si>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</si>
  <si>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</si>
  <si>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</si>
  <si>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</si>
  <si>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</si>
  <si>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</si>
  <si>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</si>
  <si>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</si>
  <si>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</si>
  <si>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</si>
  <si>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</si>
  <si>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</si>
  <si>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</si>
  <si>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</si>
  <si>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</si>
  <si>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</si>
  <si>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</si>
  <si>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</si>
  <si>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</si>
  <si>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</si>
  <si>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</si>
  <si>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</si>
  <si>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</si>
  <si>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</si>
  <si>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</si>
  <si>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</si>
  <si>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</si>
  <si>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</si>
  <si>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</si>
  <si>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</si>
  <si>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</si>
  <si>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</si>
  <si>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</si>
  <si>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</si>
  <si>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</si>
  <si>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</si>
  <si>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</si>
  <si>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</si>
  <si>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</si>
  <si>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</si>
  <si>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</si>
  <si>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</si>
  <si>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</si>
  <si>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</si>
  <si>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</si>
  <si>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</si>
  <si>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</si>
  <si>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</si>
  <si>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</si>
  <si>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</si>
  <si>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</si>
  <si>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</si>
  <si>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</si>
  <si>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</si>
  <si>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</si>
  <si>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</si>
  <si>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</si>
  <si>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</si>
  <si>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</si>
  <si>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</si>
  <si>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</si>
  <si>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</si>
  <si>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</si>
  <si>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</si>
  <si>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</si>
  <si>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</si>
  <si>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</si>
  <si>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</si>
  <si>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</si>
  <si>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</si>
  <si>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</si>
  <si>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</si>
  <si>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</si>
  <si>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</si>
  <si>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</si>
  <si>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</si>
  <si>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</si>
  <si>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</si>
  <si>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</si>
  <si>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</si>
  <si>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</si>
  <si>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</si>
  <si>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</si>
  <si>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</si>
  <si>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</si>
  <si>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</si>
  <si>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</si>
  <si>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</si>
  <si>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</si>
  <si>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</si>
  <si>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</si>
  <si>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</si>
  <si>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</si>
  <si>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</si>
  <si>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</si>
  <si>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</si>
  <si>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</si>
  <si>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</si>
  <si>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</si>
  <si>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</si>
  <si>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</si>
  <si>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</si>
  <si>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</si>
  <si>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</si>
  <si>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</si>
  <si>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</si>
  <si>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</si>
  <si>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</si>
  <si>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</si>
  <si>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</si>
  <si>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</si>
  <si>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</si>
  <si>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</si>
  <si>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</si>
  <si>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</si>
  <si>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</si>
  <si>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</si>
  <si>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</si>
  <si>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</si>
  <si>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</si>
  <si>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</si>
  <si>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</si>
  <si>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</si>
  <si>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</si>
  <si>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</si>
  <si>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</si>
  <si>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</si>
  <si>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</si>
  <si>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</si>
  <si>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</si>
  <si>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</si>
  <si>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</si>
  <si>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</si>
  <si>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</si>
  <si>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</si>
  <si>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</si>
  <si>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</si>
  <si>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</si>
  <si>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</si>
  <si>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</si>
  <si>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</si>
  <si>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</si>
  <si>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</si>
  <si>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</si>
  <si>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</si>
  <si>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</si>
  <si>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</si>
  <si>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</si>
  <si>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</si>
  <si>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</si>
  <si>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</si>
  <si>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</si>
  <si>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</si>
  <si>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</si>
  <si>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</si>
  <si>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</si>
  <si>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</si>
  <si>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</si>
  <si>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</si>
  <si>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</si>
  <si>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</si>
  <si>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</si>
  <si>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</si>
  <si>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</si>
  <si>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</si>
  <si>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</si>
  <si>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</si>
  <si>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</si>
  <si>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</si>
  <si>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</si>
  <si>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</si>
  <si>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</si>
  <si>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</si>
  <si>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</si>
  <si>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</si>
  <si>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</si>
  <si>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</si>
  <si>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</si>
  <si>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</si>
  <si>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</si>
  <si>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</si>
  <si>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</si>
  <si>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</si>
  <si>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</si>
  <si>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</si>
  <si>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</si>
  <si>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</si>
  <si>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</si>
  <si>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</si>
  <si>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</si>
  <si>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</si>
  <si>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</si>
  <si>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</si>
  <si>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</si>
  <si>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</si>
  <si>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</si>
  <si>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</si>
  <si>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</si>
  <si>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</si>
  <si>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</si>
  <si>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</si>
  <si>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</si>
  <si>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</si>
  <si>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</si>
  <si>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</si>
  <si>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</si>
  <si>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</si>
  <si>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</si>
  <si>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</si>
  <si>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</si>
  <si>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</si>
  <si>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</si>
  <si>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</si>
  <si>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</si>
  <si>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</si>
  <si>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</si>
  <si>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</si>
  <si>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</si>
  <si>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</si>
  <si>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</si>
  <si>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</si>
  <si>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</si>
  <si>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</si>
  <si>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</si>
  <si>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</si>
  <si>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</si>
  <si>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</si>
  <si>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</si>
  <si>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</si>
  <si>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</si>
  <si>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</si>
  <si>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</si>
  <si>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</si>
  <si>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</si>
  <si>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</si>
  <si>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</si>
  <si>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</si>
  <si>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</si>
  <si>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</si>
  <si>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</si>
  <si>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</si>
  <si>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</si>
  <si>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</si>
  <si>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</si>
  <si>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</si>
  <si>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</si>
  <si>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</si>
  <si>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</si>
  <si>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</si>
  <si>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</si>
  <si>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</si>
  <si>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</si>
  <si>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</si>
  <si>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</si>
  <si>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</si>
  <si>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</si>
  <si>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</si>
  <si>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</si>
  <si>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</si>
  <si>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</si>
  <si>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</si>
  <si>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</si>
  <si>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</si>
  <si>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</si>
  <si>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</si>
  <si>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</si>
  <si>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</si>
  <si>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</si>
  <si>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</si>
  <si>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</si>
  <si>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</si>
  <si>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</si>
  <si>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</si>
  <si>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</si>
  <si>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</si>
  <si>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</si>
  <si>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</si>
  <si>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</si>
  <si>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</si>
  <si>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</si>
  <si>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</si>
  <si>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</si>
  <si>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</si>
  <si>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</si>
  <si>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</si>
  <si>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</si>
  <si>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</si>
  <si>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</si>
  <si>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</si>
  <si>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</si>
  <si>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</si>
  <si>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</si>
  <si>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</si>
  <si>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</si>
  <si>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</si>
  <si>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</si>
  <si>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</si>
  <si>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</si>
  <si>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</si>
  <si>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</si>
  <si>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</si>
  <si>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</si>
  <si>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</si>
  <si>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</si>
  <si>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</si>
  <si>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</si>
  <si>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</si>
  <si>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</si>
  <si>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</si>
  <si>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</si>
  <si>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</si>
  <si>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</si>
  <si>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</si>
  <si>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</si>
  <si>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</si>
  <si>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</si>
  <si>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</si>
  <si>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</si>
  <si>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</si>
  <si>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</si>
  <si>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</si>
  <si>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</si>
  <si>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</si>
  <si>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</si>
  <si>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</si>
  <si>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</si>
  <si>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</si>
  <si>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</si>
  <si>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</si>
  <si>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</si>
  <si>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</si>
  <si>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</si>
  <si>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</si>
  <si>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</si>
  <si>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</si>
  <si>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</si>
  <si>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</si>
  <si>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</si>
  <si>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</si>
  <si>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</si>
  <si>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</si>
  <si>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</si>
  <si>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</si>
  <si>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</si>
  <si>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</si>
  <si>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</si>
  <si>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</si>
  <si>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</si>
  <si>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</si>
  <si>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</si>
  <si>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</si>
  <si>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</si>
  <si>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</si>
  <si>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</si>
  <si>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</si>
  <si>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</si>
  <si>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</si>
  <si>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</si>
  <si>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</si>
  <si>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</si>
  <si>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</si>
  <si>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</si>
  <si>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</si>
  <si>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</si>
  <si>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</si>
  <si>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</si>
  <si>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</si>
  <si>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</si>
  <si>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</si>
  <si>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</si>
  <si>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</si>
  <si>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</si>
  <si>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</si>
  <si>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</si>
  <si>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</si>
  <si>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</si>
  <si>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</si>
  <si>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</si>
  <si>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</si>
  <si>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</si>
  <si>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</si>
  <si>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</si>
  <si>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</si>
  <si>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</si>
  <si>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</si>
  <si>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</si>
  <si>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</si>
  <si>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</si>
  <si>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</si>
  <si>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</si>
  <si>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</si>
  <si>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</si>
  <si>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</si>
  <si>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</si>
  <si>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</si>
  <si>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</si>
  <si>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</si>
  <si>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</si>
  <si>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</si>
  <si>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</si>
  <si>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</si>
  <si>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</si>
  <si>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</si>
  <si>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</si>
  <si>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</si>
  <si>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</si>
  <si>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</si>
  <si>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</si>
  <si>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</si>
  <si>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</si>
  <si>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</si>
  <si>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</si>
  <si>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</si>
  <si>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</si>
  <si>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</si>
  <si>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</si>
  <si>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</si>
  <si>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</si>
  <si>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</si>
  <si>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</si>
  <si>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</si>
  <si>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</si>
  <si>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</si>
  <si>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</si>
  <si>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</si>
  <si>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</si>
  <si>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</si>
  <si>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</si>
  <si>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</si>
  <si>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</si>
  <si>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</si>
  <si>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</si>
  <si>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</si>
  <si>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</si>
  <si>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</si>
  <si>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</si>
  <si>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</si>
  <si>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</si>
  <si>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</si>
  <si>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</si>
  <si>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</si>
  <si>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</si>
  <si>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</si>
  <si>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</si>
  <si>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</si>
  <si>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</si>
  <si>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</si>
  <si>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</si>
  <si>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</si>
  <si>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</si>
  <si>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</si>
  <si>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</si>
  <si>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</si>
  <si>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</si>
  <si>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</si>
  <si>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</si>
  <si>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</si>
  <si>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</si>
  <si>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</si>
  <si>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</si>
  <si>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</si>
  <si>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</si>
  <si>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</si>
  <si>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</si>
  <si>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</si>
  <si>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</si>
  <si>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</si>
  <si>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</si>
  <si>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</si>
  <si>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</si>
  <si>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</si>
  <si>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</si>
  <si>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</si>
  <si>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</si>
  <si>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</si>
  <si>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</si>
  <si>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</si>
  <si>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</si>
  <si>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</si>
  <si>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</si>
  <si>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</si>
  <si>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</si>
  <si>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</si>
  <si>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</si>
  <si>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</si>
  <si>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</si>
  <si>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</si>
  <si>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</si>
  <si>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</si>
  <si>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</si>
  <si>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</si>
  <si>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</si>
  <si>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</si>
  <si>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</si>
  <si>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</si>
  <si>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</si>
  <si>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</si>
  <si>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</si>
  <si>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</si>
  <si>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</si>
  <si>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</si>
  <si>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</si>
  <si>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</si>
  <si>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</si>
  <si>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</si>
  <si>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</si>
  <si>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</si>
  <si>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</si>
  <si>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</si>
  <si>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</si>
  <si>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</si>
  <si>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</si>
  <si>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</si>
  <si>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</si>
  <si>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</si>
  <si>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</si>
  <si>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</si>
  <si>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</si>
  <si>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</si>
  <si>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</si>
  <si>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</si>
  <si>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</si>
  <si>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</si>
  <si>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</si>
  <si>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</si>
  <si>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</si>
  <si>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</si>
  <si>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</si>
  <si>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</si>
  <si>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</si>
  <si>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</si>
  <si>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</si>
  <si>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</si>
  <si>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</si>
  <si>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</si>
  <si>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</si>
  <si>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</si>
  <si>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</si>
  <si>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</si>
  <si>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</si>
  <si>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</si>
  <si>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</si>
  <si>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</si>
  <si>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</si>
  <si>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</si>
  <si>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</si>
  <si>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</si>
  <si>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</si>
  <si>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</si>
  <si>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</si>
  <si>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</si>
  <si>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</si>
  <si>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</si>
  <si>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</si>
  <si>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</si>
  <si>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</si>
  <si>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</si>
  <si>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</si>
  <si>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</si>
  <si>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</si>
  <si>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</si>
  <si>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</si>
  <si>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</si>
  <si>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</si>
  <si>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</si>
  <si>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</si>
  <si>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</si>
  <si>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</si>
  <si>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</si>
  <si>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</si>
  <si>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</si>
  <si>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</si>
  <si>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</si>
  <si>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</si>
  <si>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</si>
  <si>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</si>
  <si>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</si>
  <si>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</si>
  <si>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</si>
  <si>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</si>
  <si>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</si>
  <si>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</si>
  <si>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</si>
  <si>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</si>
  <si>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</si>
  <si>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</si>
  <si>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</si>
  <si>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</si>
  <si>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</si>
  <si>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</si>
  <si>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</si>
  <si>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</si>
  <si>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</si>
  <si>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</si>
  <si>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</si>
  <si>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</si>
  <si>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</si>
  <si>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</si>
  <si>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</si>
  <si>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</si>
  <si>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</si>
  <si>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</si>
  <si>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</si>
  <si>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</si>
  <si>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</si>
  <si>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</si>
  <si>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</si>
  <si>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</si>
  <si>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</si>
  <si>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</si>
  <si>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</si>
  <si>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</si>
  <si>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</si>
  <si>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</si>
  <si>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</si>
  <si>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</si>
  <si>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</si>
  <si>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</si>
  <si>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</si>
  <si>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</si>
  <si>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</si>
  <si>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</si>
  <si>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</si>
  <si>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</si>
  <si>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</si>
  <si>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</si>
  <si>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</si>
  <si>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</si>
  <si>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</si>
  <si>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</si>
  <si>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</si>
  <si>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</si>
  <si>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</si>
  <si>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</si>
  <si>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</si>
  <si>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</si>
  <si>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</si>
  <si>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</si>
  <si>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</si>
  <si>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</si>
  <si>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</si>
  <si>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</si>
  <si>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</si>
  <si>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</si>
  <si>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</si>
  <si>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</si>
  <si>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</si>
  <si>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</si>
  <si>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</si>
  <si>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</si>
  <si>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</si>
  <si>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</si>
  <si>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</si>
  <si>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</si>
  <si>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</si>
  <si>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</si>
  <si>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</si>
  <si>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</si>
  <si>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</si>
  <si>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</si>
  <si>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</si>
  <si>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</si>
  <si>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</si>
  <si>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</si>
  <si>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</si>
  <si>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</si>
  <si>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</si>
  <si>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</si>
  <si>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</si>
  <si>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</si>
  <si>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</si>
  <si>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</si>
  <si>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</si>
  <si>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</si>
  <si>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</si>
  <si>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</si>
  <si>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</si>
  <si>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</si>
  <si>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</si>
  <si>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</si>
  <si>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</si>
  <si>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</si>
  <si>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</si>
  <si>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</si>
  <si>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</si>
  <si>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</si>
  <si>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</si>
  <si>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</si>
  <si>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</si>
  <si>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</si>
  <si>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</si>
  <si>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</si>
  <si>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</si>
  <si>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</si>
  <si>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</si>
  <si>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</si>
  <si>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</si>
  <si>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</si>
  <si>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</si>
  <si>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</si>
  <si>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</si>
  <si>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</si>
  <si>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</si>
  <si>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</si>
  <si>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</si>
  <si>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</si>
  <si>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</si>
  <si>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</si>
  <si>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</si>
  <si>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</si>
  <si>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</si>
  <si>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</si>
  <si>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</si>
  <si>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</si>
  <si>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</si>
  <si>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</si>
  <si>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</si>
  <si>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</si>
  <si>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</si>
  <si>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</si>
  <si>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</si>
  <si>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</si>
  <si>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</si>
  <si>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</si>
  <si>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</si>
  <si>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</si>
  <si>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</si>
  <si>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</si>
  <si>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</si>
  <si>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</si>
  <si>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</si>
  <si>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</si>
  <si>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</si>
  <si>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</si>
  <si>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</si>
  <si>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</si>
  <si>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</si>
  <si>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</si>
  <si>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</si>
  <si>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</si>
  <si>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</si>
  <si>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</si>
  <si>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</si>
  <si>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</si>
  <si>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</si>
  <si>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</si>
  <si>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</si>
  <si>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</si>
  <si>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</si>
  <si>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</si>
  <si>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</si>
  <si>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</si>
  <si>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</si>
  <si>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</si>
  <si>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</si>
  <si>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</si>
  <si>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</si>
  <si>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</si>
  <si>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</si>
  <si>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</si>
  <si>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</si>
  <si>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</si>
  <si>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</si>
  <si>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</si>
  <si>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</si>
  <si>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</si>
  <si>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</si>
  <si>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</si>
  <si>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</si>
  <si>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</si>
  <si>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</si>
  <si>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</si>
  <si>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</si>
  <si>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</si>
  <si>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</si>
  <si>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</si>
  <si>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</si>
  <si>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</si>
  <si>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</si>
  <si>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</si>
  <si>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</si>
  <si>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</si>
  <si>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</si>
  <si>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</si>
  <si>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</si>
  <si>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</si>
  <si>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</si>
  <si>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</si>
  <si>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</si>
  <si>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</si>
  <si>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</si>
  <si>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</si>
  <si>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</si>
  <si>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</si>
  <si>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</si>
  <si>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</si>
  <si>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</si>
  <si>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</si>
  <si>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</si>
  <si>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</si>
  <si>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</si>
  <si>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</si>
  <si>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</si>
  <si>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</si>
  <si>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</si>
  <si>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</si>
  <si>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</si>
  <si>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</si>
  <si>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</si>
  <si>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</si>
  <si>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</si>
  <si>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</si>
  <si>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</si>
  <si>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</si>
  <si>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</si>
  <si>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</si>
  <si>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</si>
  <si>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</si>
  <si>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</si>
  <si>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</si>
  <si>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</si>
  <si>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</si>
  <si>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</si>
  <si>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</si>
  <si>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</si>
  <si>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</si>
  <si>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</si>
  <si>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</si>
  <si>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</si>
  <si>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</si>
  <si>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</si>
  <si>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</si>
  <si>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</si>
  <si>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</si>
  <si>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</si>
  <si>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</si>
  <si>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</si>
  <si>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</si>
  <si>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</si>
  <si>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</si>
  <si>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</si>
  <si>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</si>
  <si>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</si>
  <si>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</si>
  <si>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</si>
  <si>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</si>
  <si>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</si>
  <si>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</si>
  <si>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</si>
  <si>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</si>
  <si>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</si>
  <si>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</si>
  <si>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</si>
  <si>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</si>
  <si>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</si>
  <si>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</si>
  <si>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</si>
  <si>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</si>
  <si>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</si>
  <si>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</si>
  <si>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</si>
  <si>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</si>
  <si>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</si>
  <si>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</si>
  <si>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</si>
  <si>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</si>
  <si>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</si>
  <si>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</si>
  <si>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</si>
  <si>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</si>
  <si>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</si>
  <si>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</si>
  <si>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</si>
  <si>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</si>
  <si>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</si>
  <si>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</si>
  <si>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</si>
  <si>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</si>
  <si>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</si>
  <si>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</si>
  <si>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</si>
  <si>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</si>
  <si>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</si>
  <si>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</si>
  <si>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</si>
  <si>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</si>
  <si>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</si>
  <si>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</si>
  <si>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</si>
  <si>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</si>
  <si>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</si>
  <si>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</si>
  <si>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</si>
  <si>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</si>
  <si>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</si>
  <si>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</si>
  <si>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</si>
  <si>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</si>
  <si>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</si>
  <si>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</si>
  <si>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</si>
  <si>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</si>
  <si>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</si>
  <si>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</si>
  <si>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</si>
  <si>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</si>
  <si>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</si>
  <si>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</si>
  <si>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</si>
  <si>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</si>
  <si>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</si>
  <si>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</si>
  <si>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</si>
  <si>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</si>
  <si>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</si>
  <si>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</si>
  <si>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</si>
  <si>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</si>
  <si>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</si>
  <si>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</si>
  <si>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</si>
  <si>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</si>
  <si>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</si>
  <si>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</si>
  <si>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</si>
  <si>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</si>
  <si>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</si>
  <si>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</si>
  <si>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</si>
  <si>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</si>
  <si>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</si>
  <si>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</si>
  <si>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</si>
  <si>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</si>
  <si>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</si>
  <si>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</si>
  <si>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</si>
  <si>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</si>
  <si>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</si>
  <si>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</si>
  <si>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</si>
  <si>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</si>
  <si>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</si>
  <si>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</si>
  <si>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</si>
  <si>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</si>
  <si>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</si>
  <si>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</si>
  <si>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</si>
  <si>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</si>
  <si>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</si>
  <si>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</si>
  <si>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</si>
  <si>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</si>
  <si>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</si>
  <si>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</si>
  <si>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</si>
  <si>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</si>
  <si>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</si>
  <si>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</si>
  <si>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</si>
  <si>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</si>
  <si>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</si>
  <si>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</si>
  <si>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</si>
  <si>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</si>
  <si>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</si>
  <si>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</si>
  <si>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</si>
  <si>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</si>
  <si>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</si>
  <si>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</si>
  <si>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</si>
  <si>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</si>
  <si>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</si>
  <si>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</si>
  <si>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</si>
  <si>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</si>
  <si>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</si>
  <si>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</si>
  <si>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</si>
  <si>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</si>
  <si>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</si>
  <si>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</si>
  <si>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</si>
  <si>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</si>
  <si>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</si>
  <si>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</si>
  <si>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</si>
  <si>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</si>
  <si>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</si>
  <si>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</si>
  <si>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</si>
  <si>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</si>
  <si>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</si>
  <si>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</si>
  <si>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</si>
  <si>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</si>
  <si>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</si>
  <si>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</si>
  <si>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</si>
  <si>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</si>
  <si>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</si>
  <si>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</si>
  <si>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</si>
  <si>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</si>
  <si>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</si>
  <si>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</si>
  <si>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</si>
  <si>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</si>
  <si>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</si>
  <si>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</si>
  <si>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</si>
  <si>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</si>
  <si>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</si>
  <si>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</si>
  <si>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</si>
  <si>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</si>
  <si>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</si>
  <si>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</si>
  <si>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</si>
  <si>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</si>
  <si>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</si>
  <si>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</si>
  <si>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</si>
  <si>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</si>
  <si>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</si>
  <si>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</si>
  <si>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</si>
  <si>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</si>
  <si>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</si>
  <si>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</si>
  <si>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</si>
  <si>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</si>
  <si>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</si>
  <si>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</si>
  <si>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</si>
  <si>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</si>
  <si>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</si>
  <si>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</si>
  <si>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</si>
  <si>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</si>
  <si>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</si>
  <si>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</si>
  <si>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</si>
  <si>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</si>
  <si>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</si>
  <si>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</si>
  <si>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</si>
  <si>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</si>
  <si>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</si>
  <si>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</si>
  <si>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</si>
  <si>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</si>
  <si>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</si>
  <si>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</si>
  <si>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</si>
  <si>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</si>
  <si>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</si>
  <si>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</si>
  <si>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</si>
  <si>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</si>
  <si>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</si>
  <si>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</si>
  <si>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</si>
  <si>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</si>
  <si>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</si>
  <si>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</si>
  <si>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</si>
  <si>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</si>
  <si>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</si>
  <si>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</si>
  <si>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</si>
  <si>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</si>
  <si>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</si>
  <si>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</si>
  <si>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</si>
  <si>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</si>
  <si>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</si>
  <si>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</si>
  <si>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</si>
  <si>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</si>
  <si>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</si>
  <si>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</si>
  <si>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</si>
  <si>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</si>
  <si>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</si>
  <si>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</si>
  <si>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</si>
  <si>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</si>
  <si>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</si>
  <si>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</si>
  <si>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</si>
  <si>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</si>
  <si>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</si>
  <si>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</si>
  <si>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</si>
  <si>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</si>
  <si>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</si>
  <si>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</si>
  <si>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</si>
  <si>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</si>
  <si>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</si>
  <si>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</si>
  <si>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</si>
  <si>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</si>
  <si>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</si>
  <si>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</si>
  <si>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</si>
  <si>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</si>
  <si>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</si>
  <si>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</si>
  <si>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</si>
  <si>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</si>
  <si>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</si>
  <si>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</si>
  <si>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</si>
  <si>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</si>
  <si>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</si>
  <si>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</si>
  <si>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</si>
  <si>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</si>
  <si>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</si>
  <si>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</si>
  <si>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</si>
  <si>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</si>
  <si>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</si>
  <si>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</si>
  <si>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</si>
  <si>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</si>
  <si>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</si>
  <si>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</si>
  <si>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</si>
  <si>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</si>
  <si>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</si>
  <si>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</si>
  <si>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</si>
  <si>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</si>
  <si>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</si>
  <si>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</si>
  <si>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</si>
  <si>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</si>
  <si>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</si>
  <si>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</si>
  <si>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</si>
  <si>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</si>
  <si>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</si>
  <si>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</si>
  <si>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</si>
  <si>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</si>
  <si>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</si>
  <si>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</si>
  <si>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</si>
  <si>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</si>
  <si>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</si>
  <si>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</si>
  <si>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</si>
  <si>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</si>
  <si>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</si>
  <si>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</si>
  <si>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</si>
  <si>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</si>
  <si>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</si>
  <si>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</si>
  <si>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</si>
  <si>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</si>
  <si>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</si>
  <si>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</si>
  <si>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</si>
  <si>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</si>
  <si>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</si>
  <si>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</si>
  <si>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</si>
  <si>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</si>
  <si>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</si>
  <si>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</si>
  <si>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</si>
  <si>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</si>
  <si>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</si>
  <si>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</si>
  <si>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</si>
  <si>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</si>
  <si>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</si>
  <si>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</si>
  <si>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</si>
  <si>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</si>
  <si>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</si>
  <si>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</si>
  <si>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</si>
  <si>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</si>
  <si>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</si>
  <si>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</si>
  <si>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</si>
  <si>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</si>
  <si>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</si>
  <si>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</si>
  <si>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</si>
  <si>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</si>
  <si>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</si>
  <si>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</si>
  <si>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</si>
  <si>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</si>
  <si>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</si>
  <si>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</si>
  <si>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</si>
  <si>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</si>
  <si>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</si>
  <si>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</si>
  <si>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</si>
  <si>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</si>
  <si>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</si>
  <si>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</si>
  <si>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</si>
  <si>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</si>
  <si>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</si>
  <si>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</si>
  <si>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</si>
  <si>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</si>
  <si>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</si>
  <si>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</si>
  <si>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</si>
  <si>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</si>
  <si>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</si>
  <si>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</si>
  <si>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</si>
  <si>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</si>
  <si>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</si>
  <si>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</si>
  <si>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</si>
  <si>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</si>
  <si>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</si>
  <si>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</si>
  <si>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</si>
  <si>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</si>
  <si>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</si>
  <si>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</si>
  <si>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</si>
  <si>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</si>
  <si>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</si>
  <si>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</si>
  <si>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</si>
  <si>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</si>
  <si>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</si>
  <si>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</si>
  <si>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</si>
  <si>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</si>
  <si>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</si>
  <si>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</si>
  <si>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</si>
  <si>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</si>
  <si>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</si>
  <si>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</si>
  <si>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</si>
  <si>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</si>
  <si>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</si>
  <si>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</si>
  <si>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</si>
  <si>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</si>
  <si>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</si>
  <si>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</si>
  <si>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</si>
  <si>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</si>
  <si>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</si>
  <si>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</si>
  <si>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</si>
  <si>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</si>
  <si>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</si>
  <si>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</si>
  <si>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</si>
  <si>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</si>
  <si>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</si>
  <si>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</si>
  <si>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</si>
  <si>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</si>
  <si>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</si>
  <si>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</si>
  <si>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</si>
  <si>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</si>
  <si>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</si>
  <si>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</si>
  <si>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</si>
  <si>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</si>
  <si>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</si>
  <si>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</si>
  <si>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</si>
  <si>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</si>
  <si>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</si>
  <si>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</si>
  <si>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</si>
  <si>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</si>
  <si>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</si>
  <si>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</si>
  <si>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</si>
  <si>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</si>
  <si>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</si>
  <si>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</si>
  <si>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</si>
  <si>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</si>
  <si>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</si>
  <si>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</si>
  <si>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</si>
  <si>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</si>
  <si>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</si>
  <si>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</si>
  <si>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</si>
  <si>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</si>
  <si>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</si>
  <si>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</si>
  <si>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</si>
  <si>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</si>
  <si>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</si>
  <si>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</si>
  <si>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</si>
  <si>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</si>
  <si>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</si>
  <si>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</si>
  <si>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</si>
  <si>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</si>
  <si>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</si>
  <si>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</si>
  <si>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</si>
  <si>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</si>
  <si>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</si>
  <si>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</si>
  <si>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</si>
  <si>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</si>
  <si>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</si>
  <si>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</si>
  <si>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</si>
  <si>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</si>
  <si>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</si>
  <si>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</si>
  <si>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</si>
  <si>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</si>
  <si>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</si>
  <si>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</si>
  <si>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</si>
  <si>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</si>
  <si>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</si>
  <si>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</si>
  <si>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</si>
  <si>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</si>
  <si>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</si>
  <si>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</si>
  <si>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</si>
  <si>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</si>
  <si>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</si>
  <si>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</si>
  <si>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</si>
  <si>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</si>
  <si>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</si>
  <si>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</si>
  <si>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</si>
  <si>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</si>
  <si>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</si>
  <si>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</si>
  <si>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</si>
  <si>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</si>
  <si>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</si>
  <si>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</si>
  <si>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</si>
  <si>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</si>
  <si>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</si>
  <si>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</si>
  <si>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</si>
  <si>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</si>
  <si>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</si>
  <si>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</si>
  <si>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</si>
  <si>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</si>
  <si>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</si>
  <si>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</si>
  <si>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</si>
  <si>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</si>
  <si>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</si>
  <si>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</si>
  <si>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</si>
  <si>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</si>
  <si>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</si>
  <si>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</si>
  <si>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</si>
  <si>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</si>
  <si>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</si>
  <si>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</si>
  <si>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</si>
  <si>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</si>
  <si>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</si>
  <si>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</si>
  <si>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</si>
  <si>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</si>
  <si>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</si>
  <si>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</si>
  <si>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</si>
  <si>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</si>
  <si>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</si>
  <si>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</si>
  <si>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</si>
  <si>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</si>
  <si>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</si>
  <si>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</si>
  <si>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</si>
  <si>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</si>
  <si>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</si>
  <si>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</si>
  <si>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</si>
  <si>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</si>
  <si>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</si>
  <si>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</si>
  <si>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</si>
  <si>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</si>
  <si>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</si>
  <si>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</si>
  <si>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</si>
  <si>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</si>
  <si>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</si>
  <si>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</si>
  <si>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</si>
  <si>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</si>
  <si>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</si>
  <si>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</si>
  <si>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</si>
  <si>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</si>
  <si>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</si>
  <si>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</si>
  <si>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</si>
  <si>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</si>
  <si>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</si>
  <si>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</si>
  <si>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</si>
  <si>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</si>
  <si>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</si>
  <si>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</si>
  <si>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</si>
  <si>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</si>
  <si>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</si>
  <si>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</si>
  <si>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</si>
  <si>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</si>
  <si>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</si>
  <si>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</si>
  <si>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</si>
  <si>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</si>
  <si>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</si>
  <si>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</si>
  <si>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</si>
  <si>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</si>
  <si>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</si>
  <si>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</si>
  <si>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</si>
  <si>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</si>
  <si>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</si>
  <si>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</si>
  <si>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</si>
  <si>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</si>
  <si>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</si>
  <si>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</si>
  <si>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</si>
  <si>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</si>
  <si>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</si>
  <si>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</si>
  <si>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</si>
  <si>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</si>
  <si>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</si>
  <si>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</si>
  <si>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</si>
  <si>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</si>
  <si>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</si>
  <si>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</si>
  <si>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</si>
  <si>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</si>
  <si>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</si>
  <si>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</si>
  <si>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</si>
  <si>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</si>
  <si>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</si>
  <si>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</si>
  <si>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</si>
  <si>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</si>
  <si>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</si>
  <si>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</si>
  <si>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</si>
  <si>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</si>
  <si>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</si>
  <si>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</si>
  <si>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</si>
  <si>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</si>
  <si>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</si>
  <si>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</si>
  <si>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</si>
  <si>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</si>
  <si>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</si>
  <si>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</si>
  <si>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</si>
  <si>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</si>
  <si>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</si>
  <si>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</si>
  <si>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</si>
  <si>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</si>
  <si>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</si>
  <si>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</si>
  <si>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</si>
  <si>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</si>
  <si>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</si>
  <si>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</si>
  <si>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</si>
  <si>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</si>
  <si>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</si>
  <si>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</si>
  <si>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</si>
  <si>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</si>
  <si>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</si>
  <si>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</si>
  <si>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</si>
  <si>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</si>
  <si>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</si>
  <si>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</si>
  <si>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</si>
  <si>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</si>
  <si>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</si>
  <si>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</si>
  <si>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</si>
  <si>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</si>
  <si>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</si>
  <si>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</si>
  <si>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</si>
  <si>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</si>
  <si>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</si>
  <si>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</si>
  <si>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</si>
  <si>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</si>
  <si>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</si>
  <si>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</si>
  <si>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</si>
  <si>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</si>
  <si>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</si>
  <si>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</si>
  <si>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</si>
  <si>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</si>
  <si>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</si>
  <si>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</si>
  <si>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</si>
  <si>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</si>
  <si>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</si>
  <si>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</si>
  <si>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</si>
  <si>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</si>
  <si>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</si>
  <si>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</si>
  <si>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</si>
  <si>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</si>
  <si>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</si>
  <si>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</si>
  <si>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</si>
  <si>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</si>
  <si>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</si>
  <si>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</si>
  <si>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</si>
  <si>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</si>
  <si>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</si>
  <si>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</si>
  <si>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</si>
  <si>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</si>
  <si>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</si>
  <si>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</si>
  <si>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</si>
  <si>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</si>
  <si>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</si>
  <si>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</si>
  <si>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</si>
  <si>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</si>
  <si>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</si>
  <si>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</si>
  <si>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</si>
  <si>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</si>
  <si>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</si>
  <si>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</si>
  <si>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</si>
  <si>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</si>
  <si>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</si>
  <si>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</si>
  <si>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</si>
  <si>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</si>
  <si>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</si>
  <si>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</si>
  <si>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</si>
  <si>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</si>
  <si>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</si>
  <si>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</si>
  <si>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</si>
  <si>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</si>
  <si>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</si>
  <si>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</si>
  <si>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</si>
  <si>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</si>
  <si>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</si>
  <si>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</si>
  <si>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</si>
  <si>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</si>
  <si>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</si>
  <si>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</si>
  <si>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</si>
  <si>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</si>
  <si>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</si>
  <si>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</si>
  <si>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</si>
  <si>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</si>
  <si>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</si>
  <si>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</si>
  <si>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</si>
  <si>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</si>
  <si>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</si>
  <si>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</si>
  <si>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</si>
  <si>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</si>
  <si>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</si>
  <si>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</si>
  <si>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</si>
  <si>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</si>
  <si>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</si>
  <si>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</si>
  <si>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</si>
  <si>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</si>
  <si>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</si>
  <si>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</si>
  <si>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</si>
  <si>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</si>
  <si>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</si>
  <si>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</si>
  <si>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</si>
  <si>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</si>
  <si>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</si>
  <si>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</si>
  <si>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</si>
  <si>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</si>
  <si>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</si>
  <si>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</si>
  <si>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</si>
  <si>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</si>
  <si>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</si>
  <si>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</si>
  <si>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</si>
  <si>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</si>
  <si>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</si>
  <si>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</si>
  <si>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</si>
  <si>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</si>
  <si>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</si>
  <si>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</si>
  <si>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</si>
  <si>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</si>
  <si>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</si>
  <si>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</si>
  <si>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</si>
  <si>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</si>
  <si>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</si>
  <si>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</si>
  <si>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</si>
  <si>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</si>
  <si>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</si>
  <si>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</si>
  <si>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</si>
  <si>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</si>
  <si>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</si>
  <si>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</si>
  <si>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</si>
  <si>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</si>
  <si>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</si>
  <si>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</si>
  <si>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</si>
  <si>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</si>
  <si>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</si>
  <si>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</si>
  <si>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</si>
  <si>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</si>
  <si>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</si>
  <si>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</si>
  <si>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</si>
  <si>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</si>
  <si>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</si>
  <si>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</si>
  <si>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</si>
  <si>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</si>
  <si>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</si>
  <si>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</si>
  <si>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</si>
  <si>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</si>
  <si>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</si>
  <si>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</si>
  <si>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</si>
  <si>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</si>
  <si>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</si>
  <si>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</si>
  <si>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</si>
  <si>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</si>
  <si>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</si>
  <si>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</si>
  <si>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</si>
  <si>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</si>
  <si>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</si>
  <si>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</si>
  <si>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</si>
  <si>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</si>
  <si>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</si>
  <si>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</si>
  <si>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</si>
  <si>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</si>
  <si>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</si>
  <si>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</si>
  <si>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</si>
  <si>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</si>
  <si>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</si>
  <si>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</si>
  <si>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</si>
  <si>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</si>
  <si>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</si>
  <si>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</si>
  <si>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</si>
  <si>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</si>
  <si>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</si>
  <si>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</si>
  <si>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</si>
  <si>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</si>
  <si>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</si>
  <si>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</si>
  <si>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</si>
  <si>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</si>
  <si>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</si>
  <si>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</si>
  <si>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</si>
  <si>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</si>
  <si>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</si>
  <si>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</si>
  <si>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</si>
  <si>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</si>
  <si>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</si>
  <si>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</si>
  <si>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</si>
  <si>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</si>
  <si>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</si>
  <si>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</si>
  <si>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</si>
  <si>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</si>
  <si>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</si>
  <si>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</si>
  <si>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</si>
  <si>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</si>
  <si>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</si>
  <si>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</si>
  <si>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</si>
  <si>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</si>
  <si>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</si>
  <si>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</si>
  <si>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</si>
  <si>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</si>
  <si>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</si>
  <si>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</si>
  <si>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</si>
  <si>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</si>
  <si>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</si>
  <si>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</si>
  <si>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</si>
  <si>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</si>
  <si>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</si>
  <si>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</si>
  <si>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</si>
  <si>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</si>
  <si>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</si>
  <si>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</si>
  <si>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</si>
  <si>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</si>
  <si>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</si>
  <si>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</si>
  <si>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</si>
  <si>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</si>
  <si>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</si>
  <si>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</si>
  <si>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</si>
  <si>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</si>
  <si>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</si>
  <si>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</si>
  <si>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</si>
  <si>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</si>
  <si>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</si>
  <si>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</si>
  <si>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</si>
  <si>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</si>
  <si>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</si>
  <si>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</si>
  <si>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</si>
  <si>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</si>
  <si>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</si>
  <si>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</si>
  <si>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</si>
  <si>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</si>
  <si>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</si>
  <si>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</si>
  <si>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</si>
  <si>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</si>
  <si>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</si>
  <si>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</si>
  <si>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</si>
  <si>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</si>
  <si>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</si>
  <si>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</si>
  <si>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</si>
  <si>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</si>
  <si>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</si>
  <si>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</si>
  <si>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</si>
  <si>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</si>
  <si>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</si>
  <si>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</si>
  <si>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</si>
  <si>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</si>
  <si>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</si>
  <si>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</si>
  <si>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</si>
  <si>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</si>
  <si>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</si>
  <si>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</si>
  <si>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</si>
  <si>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</si>
  <si>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</si>
  <si>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</si>
  <si>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</si>
  <si>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</si>
  <si>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</si>
  <si>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</si>
  <si>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</si>
  <si>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</si>
  <si>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</si>
  <si>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</si>
  <si>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</si>
  <si>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</si>
  <si>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</si>
  <si>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</si>
  <si>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</si>
  <si>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</si>
  <si>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</si>
  <si>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</si>
  <si>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</si>
  <si>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</si>
  <si>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</si>
  <si>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</si>
  <si>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</si>
  <si>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</si>
  <si>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</si>
  <si>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</si>
  <si>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</si>
  <si>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</si>
  <si>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</si>
  <si>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</si>
  <si>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</si>
  <si>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</si>
  <si>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</si>
  <si>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</si>
  <si>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</si>
  <si>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</si>
  <si>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</si>
  <si>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</si>
  <si>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</si>
  <si>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</si>
  <si>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</si>
  <si>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</si>
  <si>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</si>
  <si>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</si>
  <si>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</si>
  <si>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</si>
  <si>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</si>
  <si>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</si>
  <si>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</si>
  <si>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</si>
  <si>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</si>
  <si>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</si>
  <si>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</si>
  <si>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</si>
  <si>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</si>
  <si>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</si>
  <si>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</si>
  <si>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</si>
  <si>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</si>
  <si>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</si>
  <si>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</si>
  <si>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</si>
  <si>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</si>
  <si>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</si>
  <si>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</si>
  <si>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</si>
  <si>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</si>
  <si>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</si>
  <si>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</si>
  <si>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</si>
  <si>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</si>
  <si>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</si>
  <si>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</si>
  <si>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</si>
  <si>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</si>
  <si>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</si>
  <si>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</si>
  <si>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</si>
  <si>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</si>
  <si>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</si>
  <si>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</si>
  <si>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</si>
  <si>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</si>
  <si>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</si>
  <si>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</si>
  <si>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</si>
  <si>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</si>
  <si>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</si>
  <si>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</si>
  <si>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</si>
  <si>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</si>
  <si>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</si>
  <si>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</si>
  <si>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</si>
  <si>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</si>
  <si>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</si>
  <si>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</si>
  <si>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</si>
  <si>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</si>
  <si>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</si>
  <si>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</si>
  <si>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</si>
  <si>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</si>
  <si>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</si>
  <si>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</si>
  <si>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</si>
  <si>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</si>
  <si>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</si>
  <si>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</si>
  <si>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</si>
  <si>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</si>
  <si>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</si>
  <si>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</si>
  <si>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</si>
  <si>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</si>
  <si>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</si>
  <si>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</si>
  <si>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</si>
  <si>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</si>
  <si>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</si>
  <si>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</si>
  <si>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</si>
  <si>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</si>
  <si>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</si>
  <si>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</si>
  <si>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</si>
  <si>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</si>
  <si>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</si>
  <si>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</si>
  <si>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</si>
  <si>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</si>
  <si>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</si>
  <si>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</si>
  <si>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</si>
  <si>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</si>
  <si>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</si>
  <si>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</si>
  <si>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</si>
  <si>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</si>
  <si>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</si>
  <si>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</si>
  <si>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</si>
  <si>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</si>
  <si>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</si>
  <si>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</si>
  <si>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</si>
  <si>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</si>
  <si>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</si>
  <si>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</si>
  <si>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</si>
  <si>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</si>
  <si>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</si>
  <si>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</si>
  <si>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</si>
  <si>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</si>
  <si>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</si>
  <si>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</si>
  <si>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</si>
  <si>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</si>
  <si>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</si>
  <si>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</si>
  <si>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</si>
  <si>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</si>
  <si>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</si>
  <si>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</si>
  <si>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</si>
  <si>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</si>
  <si>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</si>
  <si>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</si>
  <si>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</si>
  <si>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</si>
  <si>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</si>
  <si>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</si>
  <si>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</si>
  <si>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</si>
  <si>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</si>
  <si>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</si>
  <si>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</si>
  <si>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</si>
  <si>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</si>
  <si>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</si>
  <si>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</si>
  <si>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</si>
  <si>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</si>
  <si>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</si>
  <si>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</si>
  <si>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</si>
  <si>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</si>
  <si>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</si>
  <si>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</si>
  <si>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</si>
  <si>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</si>
  <si>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</si>
  <si>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</si>
  <si>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</si>
  <si>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</si>
  <si>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</si>
  <si>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</si>
  <si>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</si>
  <si>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</si>
  <si>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</si>
  <si>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</si>
  <si>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</si>
  <si>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</si>
  <si>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</si>
  <si>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</si>
  <si>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</si>
  <si>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</si>
  <si>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</si>
  <si>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</si>
  <si>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</si>
  <si>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</si>
  <si>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</si>
  <si>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</si>
  <si>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</si>
  <si>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</si>
  <si>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</si>
  <si>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</si>
  <si>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</si>
  <si>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</si>
  <si>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</si>
  <si>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</si>
  <si>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</si>
  <si>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</si>
  <si>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</si>
  <si>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</si>
  <si>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</si>
  <si>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</si>
  <si>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</si>
  <si>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</si>
  <si>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</si>
  <si>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</si>
  <si>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</si>
  <si>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</si>
  <si>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</si>
  <si>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</si>
  <si>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</si>
  <si>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</si>
  <si>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</si>
  <si>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</si>
  <si>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</si>
  <si>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</si>
  <si>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</si>
  <si>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</si>
  <si>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</si>
  <si>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</si>
  <si>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</si>
  <si>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</si>
  <si>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</si>
  <si>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</si>
  <si>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</si>
  <si>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</si>
  <si>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</si>
  <si>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</si>
  <si>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</si>
  <si>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</si>
  <si>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</si>
  <si>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</si>
  <si>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</si>
  <si>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</si>
  <si>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</si>
  <si>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</si>
  <si>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</si>
  <si>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</si>
  <si>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</si>
  <si>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</si>
  <si>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</si>
  <si>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</si>
  <si>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</si>
  <si>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</si>
  <si>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</si>
  <si>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</si>
  <si>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</si>
  <si>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</si>
  <si>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</si>
  <si>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</si>
  <si>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</si>
  <si>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</si>
  <si>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</si>
  <si>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</si>
  <si>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</si>
  <si>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</si>
  <si>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</si>
  <si>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</si>
  <si>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</si>
  <si>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</si>
  <si>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</si>
  <si>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</si>
  <si>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</si>
  <si>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</si>
  <si>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</si>
  <si>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</si>
  <si>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</si>
  <si>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</si>
  <si>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</si>
  <si>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</si>
  <si>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</si>
  <si>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</si>
  <si>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</si>
  <si>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</si>
  <si>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</si>
  <si>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</si>
  <si>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</si>
  <si>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</si>
  <si>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</si>
  <si>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</si>
  <si>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</si>
  <si>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</si>
  <si>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</si>
  <si>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</si>
  <si>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</si>
  <si>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</si>
  <si>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</si>
  <si>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</si>
  <si>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</si>
  <si>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</si>
  <si>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</si>
  <si>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</si>
  <si>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</si>
  <si>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</si>
  <si>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</si>
  <si>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</si>
  <si>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</si>
  <si>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</si>
  <si>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</si>
  <si>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</si>
  <si>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</si>
  <si>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</si>
  <si>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</si>
  <si>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</si>
  <si>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</si>
  <si>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</si>
  <si>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</si>
  <si>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</si>
  <si>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</si>
  <si>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</si>
  <si>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</si>
  <si>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</si>
  <si>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</si>
  <si>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</si>
  <si>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</si>
  <si>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</si>
  <si>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</si>
  <si>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</si>
  <si>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</si>
  <si>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</si>
  <si>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</si>
  <si>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</si>
  <si>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</si>
  <si>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</si>
  <si>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</si>
  <si>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</si>
  <si>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</si>
  <si>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</si>
  <si>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</si>
  <si>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</si>
  <si>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</si>
  <si>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</si>
  <si>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</si>
  <si>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</si>
  <si>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</si>
  <si>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</si>
  <si>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</si>
  <si>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</si>
  <si>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</si>
  <si>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</si>
  <si>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</si>
  <si>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</si>
  <si>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</si>
  <si>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</si>
  <si>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</si>
  <si>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</si>
  <si>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</si>
  <si>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</si>
  <si>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</si>
  <si>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</si>
  <si>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</si>
  <si>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</si>
  <si>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</si>
  <si>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</si>
  <si>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</si>
  <si>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</si>
  <si>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</si>
  <si>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</si>
  <si>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</si>
  <si>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</si>
  <si>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</si>
  <si>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</si>
  <si>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</si>
  <si>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</si>
  <si>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</si>
  <si>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</si>
  <si>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</si>
  <si>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</si>
  <si>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</si>
  <si>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</si>
  <si>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</si>
  <si>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</si>
  <si>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</si>
  <si>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</si>
  <si>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</si>
  <si>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</si>
  <si>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</si>
  <si>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</si>
  <si>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</si>
  <si>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</si>
  <si>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</si>
  <si>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</si>
  <si>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</si>
  <si>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</si>
  <si>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</si>
  <si>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</si>
  <si>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</si>
  <si>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</si>
  <si>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</si>
  <si>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</si>
  <si>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</si>
  <si>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</si>
  <si>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</si>
  <si>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</si>
  <si>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</si>
  <si>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</si>
  <si>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</si>
  <si>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</si>
  <si>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</si>
  <si>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</si>
  <si>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</si>
  <si>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</si>
  <si>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</si>
  <si>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</si>
  <si>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</si>
  <si>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</si>
  <si>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</si>
  <si>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</si>
  <si>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</si>
  <si>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</si>
  <si>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</si>
  <si>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</si>
  <si>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</si>
  <si>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</si>
  <si>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</si>
  <si>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</si>
  <si>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</si>
  <si>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</si>
  <si>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</si>
  <si>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</si>
  <si>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</si>
  <si>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</si>
  <si>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</si>
  <si>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</si>
  <si>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</si>
  <si>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</si>
  <si>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</si>
  <si>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</si>
  <si>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</si>
  <si>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</si>
  <si>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</si>
  <si>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</si>
  <si>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</si>
  <si>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</si>
  <si>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</si>
  <si>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</si>
  <si>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</si>
  <si>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</si>
  <si>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</si>
  <si>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</si>
  <si>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</si>
  <si>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</si>
  <si>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</si>
  <si>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</si>
  <si>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</si>
  <si>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</si>
  <si>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</si>
  <si>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</si>
  <si>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</si>
  <si>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</si>
  <si>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</si>
  <si>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</si>
  <si>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</si>
  <si>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</si>
  <si>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</si>
  <si>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</si>
  <si>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</si>
  <si>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</si>
  <si>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</si>
  <si>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</si>
  <si>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</si>
  <si>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</si>
  <si>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</si>
  <si>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</si>
  <si>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</si>
  <si>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</si>
  <si>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</si>
  <si>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</si>
  <si>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</si>
  <si>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</si>
  <si>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</si>
  <si>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</si>
  <si>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</si>
  <si>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</si>
  <si>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</si>
  <si>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</si>
  <si>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</si>
  <si>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</si>
  <si>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</si>
  <si>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</si>
  <si>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</si>
  <si>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</si>
  <si>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</si>
  <si>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</si>
  <si>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</si>
  <si>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</si>
  <si>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</si>
  <si>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</si>
  <si>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</si>
  <si>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</si>
  <si>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</si>
  <si>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</si>
  <si>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</si>
  <si>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</si>
  <si>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</si>
  <si>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</si>
  <si>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</si>
  <si>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</si>
  <si>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</si>
  <si>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</si>
  <si>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</si>
  <si>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</si>
  <si>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</si>
  <si>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</si>
  <si>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</si>
  <si>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</si>
  <si>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</si>
  <si>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</si>
  <si>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</si>
  <si>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</si>
  <si>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</si>
  <si>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</si>
  <si>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</si>
  <si>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</si>
  <si>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</si>
  <si>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</si>
  <si>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</si>
  <si>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</si>
  <si>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</si>
  <si>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</si>
  <si>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</si>
  <si>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</si>
  <si>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</si>
  <si>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</si>
  <si>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</si>
  <si>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</si>
  <si>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</si>
  <si>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</si>
  <si>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</si>
  <si>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</si>
  <si>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</si>
  <si>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</si>
  <si>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</si>
  <si>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</si>
  <si>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</si>
  <si>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</si>
  <si>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</si>
  <si>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</si>
  <si>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</si>
  <si>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</si>
  <si>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</si>
  <si>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</si>
  <si>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</si>
  <si>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</si>
  <si>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</si>
  <si>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</si>
  <si>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</si>
  <si>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</si>
  <si>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</si>
  <si>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</si>
  <si>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</si>
  <si>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</si>
  <si>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</si>
  <si>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</si>
  <si>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</si>
  <si>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</si>
  <si>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</si>
  <si>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</si>
  <si>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</si>
  <si>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</si>
  <si>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</si>
  <si>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</si>
  <si>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</si>
  <si>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</si>
  <si>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</si>
  <si>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</si>
  <si>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</si>
  <si>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</si>
  <si>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</si>
  <si>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</si>
  <si>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</si>
  <si>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</si>
  <si>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</si>
  <si>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</si>
  <si>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</si>
  <si>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</si>
  <si>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</si>
  <si>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</si>
  <si>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</si>
  <si>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</si>
  <si>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</si>
  <si>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</si>
  <si>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</si>
  <si>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</si>
  <si>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</si>
  <si>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</si>
  <si>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</si>
  <si>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</si>
  <si>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</si>
  <si>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</si>
  <si>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</si>
  <si>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</si>
  <si>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</si>
  <si>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</si>
  <si>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</si>
  <si>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</si>
  <si>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</si>
  <si>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</si>
  <si>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</si>
  <si>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</si>
  <si>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</si>
  <si>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</si>
  <si>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</si>
  <si>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</si>
  <si>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</si>
  <si>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</si>
  <si>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</si>
  <si>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</si>
  <si>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</si>
  <si>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</si>
  <si>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</si>
  <si>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</si>
  <si>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</si>
  <si>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</si>
  <si>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</si>
  <si>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</si>
  <si>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</si>
  <si>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</si>
  <si>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</si>
  <si>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</si>
  <si>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</si>
  <si>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</si>
  <si>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</si>
  <si>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</si>
  <si>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</si>
  <si>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</si>
  <si>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</si>
  <si>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</si>
  <si>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</si>
  <si>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</si>
  <si>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</si>
  <si>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</si>
  <si>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</si>
  <si>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</si>
  <si>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</si>
  <si>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</si>
  <si>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</si>
  <si>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</si>
  <si>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</si>
  <si>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</si>
  <si>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</si>
  <si>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</si>
  <si>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</si>
  <si>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</si>
  <si>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</si>
  <si>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</si>
  <si>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</si>
  <si>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</si>
  <si>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</si>
  <si>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</si>
  <si>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</si>
  <si>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</si>
  <si>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</si>
  <si>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</si>
  <si>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</si>
  <si>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</si>
  <si>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</si>
  <si>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</si>
  <si>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</si>
  <si>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</si>
  <si>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</si>
  <si>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</si>
  <si>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</si>
  <si>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</si>
  <si>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</si>
  <si>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</si>
  <si>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</si>
  <si>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</si>
  <si>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</si>
  <si>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</si>
  <si>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</si>
  <si>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</si>
  <si>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</si>
  <si>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</si>
  <si>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</si>
  <si>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</si>
  <si>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</si>
  <si>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</si>
  <si>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</si>
  <si>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</si>
  <si>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</si>
  <si>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</si>
  <si>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</si>
  <si>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</si>
  <si>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</si>
  <si>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</si>
  <si>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</si>
  <si>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</si>
  <si>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</si>
  <si>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</si>
  <si>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</si>
  <si>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</si>
  <si>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</si>
  <si>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</si>
  <si>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</si>
  <si>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</si>
  <si>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</si>
  <si>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</si>
  <si>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</si>
  <si>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</si>
  <si>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</si>
  <si>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</si>
  <si>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</si>
  <si>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</si>
  <si>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</si>
  <si>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</si>
  <si>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</si>
  <si>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</si>
  <si>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</si>
  <si>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</si>
  <si>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</si>
  <si>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</si>
  <si>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</si>
  <si>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</si>
  <si>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</si>
  <si>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</si>
  <si>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</si>
  <si>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</si>
  <si>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</si>
  <si>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</si>
  <si>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</si>
  <si>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</si>
  <si>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</si>
  <si>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</si>
  <si>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</si>
  <si>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</si>
  <si>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</si>
  <si>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</si>
  <si>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</si>
  <si>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</si>
  <si>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</si>
  <si>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</si>
  <si>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</si>
  <si>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</si>
  <si>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</si>
  <si>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</si>
  <si>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</si>
  <si>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</si>
  <si>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</si>
  <si>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</si>
  <si>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</si>
  <si>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</si>
  <si>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</si>
  <si>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</si>
  <si>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</si>
  <si>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</si>
  <si>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</si>
  <si>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</si>
  <si>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</si>
  <si>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</si>
  <si>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</si>
  <si>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</si>
  <si>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</si>
  <si>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</si>
  <si>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</si>
  <si>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</si>
  <si>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</si>
  <si>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</si>
  <si>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</si>
  <si>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</si>
  <si>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</si>
  <si>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</si>
  <si>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</si>
  <si>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</si>
  <si>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</si>
  <si>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</si>
  <si>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</si>
  <si>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</si>
  <si>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</si>
  <si>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</si>
  <si>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</si>
  <si>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</si>
  <si>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</si>
  <si>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</si>
  <si>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</si>
  <si>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</si>
  <si>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</si>
  <si>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</si>
  <si>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</si>
  <si>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</si>
  <si>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</si>
  <si>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</si>
  <si>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</si>
  <si>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</si>
  <si>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</si>
  <si>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</si>
  <si>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</si>
  <si>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</si>
  <si>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</si>
  <si>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</si>
  <si>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</si>
  <si>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</si>
  <si>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</si>
  <si>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</si>
  <si>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</si>
  <si>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</si>
  <si>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</si>
  <si>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</si>
  <si>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</si>
  <si>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</si>
  <si>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</si>
  <si>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</si>
  <si>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</si>
  <si>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</si>
  <si>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</si>
  <si>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</si>
  <si>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</si>
  <si>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</si>
  <si>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</si>
  <si>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</si>
  <si>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</si>
  <si>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</si>
  <si>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</si>
  <si>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</si>
  <si>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</si>
  <si>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</si>
  <si>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</si>
  <si>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</si>
  <si>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</si>
  <si>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</si>
  <si>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</si>
  <si>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</si>
  <si>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</si>
  <si>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</si>
  <si>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</si>
  <si>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</si>
  <si>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</si>
  <si>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</si>
  <si>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</si>
  <si>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</si>
  <si>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</si>
  <si>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</si>
  <si>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</si>
  <si>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</si>
  <si>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</si>
  <si>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</si>
  <si>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</si>
  <si>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</si>
  <si>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</si>
  <si>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</si>
  <si>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</si>
  <si>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</si>
  <si>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</si>
  <si>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</si>
  <si>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</si>
  <si>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</si>
  <si>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</si>
  <si>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</si>
  <si>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</si>
  <si>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</si>
  <si>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</si>
  <si>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</si>
  <si>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</si>
  <si>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</si>
  <si>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</si>
  <si>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</si>
  <si>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</si>
  <si>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</si>
  <si>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</si>
  <si>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</si>
  <si>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</si>
  <si>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</si>
  <si>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</si>
  <si>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</si>
  <si>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</si>
  <si>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</si>
  <si>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</si>
  <si>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</si>
  <si>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</si>
  <si>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</si>
  <si>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</si>
  <si>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</si>
  <si>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</si>
  <si>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</si>
  <si>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</si>
  <si>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</si>
  <si>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</si>
  <si>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</si>
  <si>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</si>
  <si>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</si>
  <si>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</si>
  <si>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</si>
  <si>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</si>
  <si>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</si>
  <si>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</si>
  <si>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</si>
  <si>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</si>
  <si>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</si>
  <si>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</si>
  <si>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</si>
  <si>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</si>
  <si>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</si>
  <si>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</si>
  <si>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</si>
  <si>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</si>
  <si>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</si>
  <si>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</si>
  <si>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</si>
  <si>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</si>
  <si>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</si>
  <si>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</si>
  <si>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</si>
  <si>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</si>
  <si>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</si>
  <si>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</si>
  <si>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</si>
  <si>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</si>
  <si>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</si>
  <si>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</si>
  <si>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</si>
  <si>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</si>
  <si>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</si>
  <si>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</si>
  <si>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</si>
  <si>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</si>
  <si>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</si>
  <si>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</si>
  <si>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</si>
  <si>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</si>
  <si>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</si>
  <si>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</si>
  <si>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</si>
  <si>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</si>
  <si>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</si>
  <si>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</si>
  <si>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</si>
  <si>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</si>
  <si>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</si>
  <si>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</si>
  <si>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</si>
  <si>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</si>
  <si>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</si>
  <si>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</si>
  <si>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</si>
  <si>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</si>
  <si>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</si>
  <si>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</si>
  <si>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</si>
  <si>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</si>
  <si>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</si>
  <si>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</si>
  <si>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</si>
  <si>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</si>
  <si>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</si>
  <si>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</si>
  <si>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</si>
  <si>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</si>
  <si>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</si>
  <si>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</si>
  <si>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</si>
  <si>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</si>
  <si>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</si>
  <si>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</si>
  <si>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</si>
  <si>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</si>
  <si>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</si>
  <si>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</si>
  <si>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</si>
  <si>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</si>
  <si>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</si>
  <si>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</si>
  <si>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</si>
  <si>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</si>
  <si>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</si>
  <si>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</si>
  <si>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</si>
  <si>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</si>
  <si>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</si>
  <si>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</si>
  <si>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</si>
  <si>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</si>
  <si>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</si>
  <si>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</si>
  <si>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</si>
  <si>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</si>
  <si>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</si>
  <si>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</si>
  <si>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</si>
  <si>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</si>
  <si>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</si>
  <si>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</si>
  <si>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</si>
  <si>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</si>
  <si>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</si>
  <si>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</si>
  <si>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</si>
  <si>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</si>
  <si>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</si>
  <si>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</si>
  <si>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</si>
  <si>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</si>
  <si>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</si>
  <si>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</si>
  <si>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</si>
  <si>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</si>
  <si>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</si>
  <si>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</si>
  <si>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</si>
  <si>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</si>
  <si>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</si>
  <si>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</si>
  <si>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</si>
  <si>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</si>
  <si>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</si>
  <si>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</si>
  <si>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</si>
  <si>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</si>
  <si>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</si>
  <si>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</si>
  <si>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</si>
  <si>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</si>
  <si>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</si>
  <si>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</si>
  <si>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</si>
  <si>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</si>
  <si>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</si>
  <si>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</si>
  <si>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</si>
  <si>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</si>
  <si>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</si>
  <si>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</si>
  <si>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</si>
  <si>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</si>
  <si>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</si>
  <si>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</si>
  <si>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</si>
  <si>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</si>
  <si>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</si>
  <si>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</si>
  <si>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</si>
  <si>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</si>
  <si>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</si>
  <si>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</si>
  <si>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</si>
  <si>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</si>
  <si>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</si>
  <si>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</si>
  <si>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</si>
  <si>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</si>
  <si>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</si>
  <si>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</si>
  <si>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</si>
  <si>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</si>
  <si>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</si>
  <si>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</si>
  <si>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</si>
  <si>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</si>
  <si>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</si>
  <si>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</si>
  <si>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</si>
  <si>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</si>
  <si>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</si>
  <si>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</si>
  <si>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</si>
  <si>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</si>
  <si>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</si>
  <si>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</si>
  <si>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</si>
  <si>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</si>
  <si>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</si>
  <si>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</si>
  <si>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</si>
  <si>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</si>
  <si>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</si>
  <si>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</si>
  <si>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</si>
  <si>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</si>
  <si>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</si>
  <si>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</si>
  <si>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</si>
  <si>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</si>
  <si>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</si>
  <si>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</si>
  <si>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</si>
  <si>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</si>
  <si>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</si>
  <si>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</si>
  <si>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</si>
  <si>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</si>
  <si>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</si>
  <si>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</si>
  <si>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</si>
  <si>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</si>
  <si>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</si>
  <si>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</si>
  <si>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</si>
  <si>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</si>
  <si>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</si>
  <si>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</si>
  <si>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</si>
  <si>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</si>
  <si>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</si>
  <si>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</si>
  <si>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</si>
  <si>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</si>
  <si>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</si>
  <si>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</si>
  <si>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</si>
  <si>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</si>
  <si>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</si>
  <si>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</si>
  <si>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</si>
  <si>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</si>
  <si>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</si>
  <si>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</si>
  <si>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</si>
  <si>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</si>
  <si>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</si>
  <si>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</si>
  <si>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</si>
  <si>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</si>
  <si>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</si>
  <si>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</si>
  <si>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</si>
  <si>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</si>
  <si>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</si>
  <si>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</si>
  <si>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</si>
  <si>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</si>
  <si>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</si>
  <si>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</si>
  <si>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</si>
  <si>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</si>
  <si>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</si>
  <si>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</si>
  <si>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</si>
  <si>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</si>
  <si>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</si>
  <si>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</si>
  <si>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</si>
  <si>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</si>
  <si>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</si>
  <si>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</si>
  <si>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</si>
  <si>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</si>
  <si>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</si>
  <si>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</si>
  <si>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</si>
  <si>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</si>
  <si>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</si>
  <si>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</si>
  <si>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</si>
  <si>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</si>
  <si>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</si>
  <si>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</si>
  <si>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</si>
  <si>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</si>
  <si>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</si>
  <si>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</si>
  <si>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</si>
  <si>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</si>
  <si>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</si>
  <si>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</si>
  <si>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</si>
  <si>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</si>
  <si>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</si>
  <si>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</si>
  <si>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</si>
  <si>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</si>
  <si>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</si>
  <si>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</si>
  <si>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</si>
  <si>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</si>
  <si>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</si>
  <si>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</si>
  <si>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</si>
  <si>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</si>
  <si>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</si>
  <si>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</si>
  <si>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</si>
  <si>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</si>
  <si>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</si>
  <si>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</si>
  <si>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</si>
  <si>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</si>
  <si>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</si>
  <si>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</si>
  <si>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</si>
  <si>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</si>
  <si>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</si>
  <si>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</si>
  <si>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</si>
  <si>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</si>
  <si>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</si>
  <si>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</si>
  <si>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</si>
  <si>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</si>
  <si>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</si>
  <si>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</si>
  <si>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</si>
  <si>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</si>
  <si>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</si>
  <si>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</si>
  <si>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</si>
  <si>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</si>
  <si>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</si>
  <si>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</si>
  <si>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</si>
  <si>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</si>
  <si>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</si>
  <si>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</si>
  <si>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</si>
  <si>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</si>
  <si>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</si>
  <si>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</si>
  <si>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</si>
  <si>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</si>
  <si>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</si>
  <si>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</si>
  <si>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</si>
  <si>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</si>
  <si>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</si>
  <si>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</si>
  <si>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</si>
  <si>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</si>
  <si>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</si>
  <si>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</si>
  <si>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</si>
  <si>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</si>
  <si>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</si>
  <si>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</si>
  <si>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</si>
  <si>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</si>
  <si>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</si>
  <si>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</si>
  <si>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</si>
  <si>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</si>
  <si>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</si>
  <si>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</si>
  <si>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</si>
  <si>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</si>
  <si>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</si>
  <si>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</si>
  <si>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</si>
  <si>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</si>
  <si>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</si>
  <si>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</si>
  <si>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</si>
  <si>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</si>
  <si>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</si>
  <si>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</si>
  <si>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</si>
  <si>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</si>
  <si>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</si>
  <si>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</si>
  <si>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</si>
  <si>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</si>
  <si>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</si>
  <si>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</si>
  <si>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</si>
  <si>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</si>
  <si>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</si>
  <si>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</si>
  <si>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</si>
  <si>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</si>
  <si>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</si>
  <si>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</si>
  <si>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</si>
  <si>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</si>
  <si>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</si>
  <si>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</si>
  <si>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</si>
  <si>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</si>
  <si>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</si>
  <si>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</si>
  <si>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</si>
  <si>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</si>
  <si>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</si>
  <si>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</si>
  <si>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</si>
  <si>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</si>
  <si>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</si>
  <si>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</si>
  <si>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</si>
  <si>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</si>
  <si>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</si>
  <si>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</si>
  <si>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</si>
  <si>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</si>
  <si>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</si>
  <si>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</si>
  <si>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</si>
  <si>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</si>
  <si>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</si>
  <si>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</si>
  <si>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</si>
  <si>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</si>
  <si>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</si>
  <si>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</si>
  <si>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</si>
  <si>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</si>
  <si>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</si>
  <si>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</si>
  <si>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</si>
  <si>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</si>
  <si>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</si>
  <si>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</si>
  <si>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</si>
  <si>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</si>
  <si>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</si>
  <si>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</si>
  <si>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</si>
  <si>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</si>
  <si>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</si>
  <si>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</si>
  <si>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</si>
  <si>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</si>
  <si>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</si>
  <si>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</si>
  <si>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</si>
  <si>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</si>
  <si>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</si>
  <si>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</si>
  <si>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</si>
  <si>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</si>
  <si>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</si>
  <si>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</si>
  <si>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</si>
  <si>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</si>
  <si>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</si>
  <si>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</si>
  <si>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</si>
  <si>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</si>
  <si>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</si>
  <si>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</si>
  <si>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</si>
  <si>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</si>
  <si>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</si>
  <si>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</si>
  <si>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</si>
  <si>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</si>
  <si>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</si>
  <si>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</si>
  <si>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</si>
  <si>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</si>
  <si>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</si>
  <si>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</si>
  <si>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</si>
  <si>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</si>
  <si>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</si>
  <si>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</si>
  <si>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</si>
  <si>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</si>
  <si>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</si>
  <si>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</si>
  <si>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</si>
  <si>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</si>
  <si>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</si>
  <si>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</si>
  <si>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</si>
  <si>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</si>
  <si>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</si>
  <si>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</si>
  <si>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</si>
  <si>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</si>
  <si>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</si>
  <si>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</si>
  <si>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</si>
  <si>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</si>
  <si>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</si>
  <si>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</si>
  <si>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</si>
  <si>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</si>
  <si>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</si>
  <si>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</si>
  <si>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</si>
  <si>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</si>
  <si>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</si>
  <si>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</si>
  <si>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</si>
  <si>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</si>
  <si>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</si>
  <si>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</si>
  <si>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</si>
  <si>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</si>
  <si>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</si>
  <si>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</si>
  <si>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</si>
  <si>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</si>
  <si>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</si>
  <si>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</si>
  <si>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</si>
  <si>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</si>
  <si>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</si>
  <si>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</si>
  <si>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</si>
  <si>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</si>
  <si>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</si>
  <si>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</si>
  <si>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</si>
  <si>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</si>
  <si>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</si>
  <si>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</si>
  <si>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</si>
  <si>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</si>
  <si>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</si>
  <si>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</si>
  <si>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</si>
  <si>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</si>
  <si>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</si>
  <si>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</si>
  <si>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</si>
  <si>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</si>
  <si>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</si>
  <si>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</si>
  <si>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</si>
  <si>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</si>
  <si>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</si>
  <si>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</si>
  <si>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</si>
  <si>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</si>
  <si>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</si>
  <si>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</si>
  <si>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</si>
  <si>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</si>
  <si>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</si>
  <si>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</si>
  <si>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</si>
  <si>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</si>
  <si>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</si>
  <si>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</si>
  <si>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</si>
  <si>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</si>
  <si>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</si>
  <si>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</si>
  <si>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</si>
  <si>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</si>
  <si>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</si>
  <si>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</si>
  <si>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</si>
  <si>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</si>
  <si>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</si>
  <si>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</si>
  <si>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</si>
  <si>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</si>
  <si>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</si>
  <si>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</si>
  <si>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</si>
  <si>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</si>
  <si>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</si>
  <si>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</si>
  <si>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</si>
  <si>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</si>
  <si>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</si>
  <si>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</si>
  <si>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</si>
  <si>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</si>
  <si>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</si>
  <si>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</si>
  <si>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</si>
  <si>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</si>
  <si>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</si>
  <si>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</si>
  <si>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</si>
  <si>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</si>
  <si>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</si>
  <si>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</si>
  <si>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</si>
  <si>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</si>
  <si>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</si>
  <si>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</si>
  <si>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</si>
  <si>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</si>
  <si>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</si>
  <si>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</si>
  <si>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</si>
  <si>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</si>
  <si>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</si>
  <si>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</si>
  <si>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</si>
  <si>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</si>
  <si>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</si>
  <si>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</si>
  <si>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</si>
  <si>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</si>
  <si>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</si>
  <si>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</si>
  <si>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</si>
  <si>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</si>
  <si>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</si>
  <si>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</si>
  <si>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</si>
  <si>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</si>
  <si>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</si>
  <si>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</si>
  <si>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</si>
  <si>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</si>
  <si>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</si>
  <si>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</si>
  <si>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</si>
  <si>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</si>
  <si>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</si>
  <si>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</si>
  <si>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</si>
  <si>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</si>
  <si>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</si>
  <si>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</si>
  <si>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</si>
  <si>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</si>
  <si>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</si>
  <si>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</si>
  <si>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</si>
  <si>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</si>
  <si>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</si>
  <si>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</si>
  <si>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</si>
  <si>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</si>
  <si>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</si>
  <si>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</si>
  <si>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</si>
  <si>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</si>
  <si>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</si>
  <si>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</si>
  <si>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</si>
  <si>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</si>
  <si>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</si>
  <si>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</si>
  <si>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</si>
  <si>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</si>
  <si>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</si>
  <si>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</si>
  <si>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</si>
  <si>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</si>
  <si>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</si>
  <si>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</si>
  <si>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</si>
  <si>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</si>
  <si>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</si>
  <si>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</si>
  <si>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</si>
  <si>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</si>
  <si>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</si>
  <si>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</si>
  <si>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</si>
  <si>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</si>
  <si>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</si>
  <si>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</si>
  <si>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</si>
  <si>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</si>
  <si>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</si>
  <si>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</si>
  <si>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</si>
  <si>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</si>
  <si>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</si>
  <si>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</si>
  <si>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</si>
  <si>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</si>
  <si>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</si>
  <si>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</si>
  <si>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</si>
  <si>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</si>
  <si>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</si>
  <si>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</si>
  <si>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</si>
  <si>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</si>
  <si>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</si>
  <si>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</si>
  <si>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</si>
  <si>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</si>
  <si>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</si>
  <si>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</si>
  <si>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</si>
  <si>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</si>
  <si>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</si>
  <si>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</si>
  <si>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</si>
  <si>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</si>
  <si>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</si>
  <si>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</si>
  <si>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</si>
  <si>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</si>
  <si>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</si>
  <si>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</si>
  <si>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</si>
  <si>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</si>
  <si>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</si>
  <si>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</si>
  <si>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</si>
  <si>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</si>
  <si>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</si>
  <si>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</si>
  <si>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</si>
  <si>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</si>
  <si>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</si>
  <si>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</si>
  <si>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</si>
  <si>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</si>
  <si>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</si>
  <si>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</si>
  <si>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</si>
  <si>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</si>
  <si>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</si>
  <si>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</si>
  <si>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</si>
  <si>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</si>
  <si>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</si>
  <si>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</si>
  <si>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</si>
  <si>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</si>
  <si>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</si>
  <si>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</si>
  <si>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</si>
  <si>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</si>
  <si>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</si>
  <si>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</si>
  <si>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</si>
  <si>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</si>
  <si>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</si>
  <si>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</si>
  <si>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</si>
  <si>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</si>
  <si>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</si>
  <si>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</si>
  <si>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</si>
  <si>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</si>
  <si>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</si>
  <si>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</si>
  <si>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</si>
  <si>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</si>
  <si>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</si>
  <si>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</si>
  <si>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</si>
  <si>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</si>
  <si>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</si>
  <si>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</si>
  <si>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</si>
  <si>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</si>
  <si>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</si>
  <si>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</si>
  <si>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</si>
  <si>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</si>
  <si>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</si>
  <si>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</si>
  <si>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</si>
  <si>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</si>
  <si>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</si>
  <si>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</si>
  <si>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</si>
  <si>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</si>
  <si>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</si>
  <si>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</si>
  <si>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</si>
  <si>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</si>
  <si>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</si>
  <si>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</si>
  <si>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</si>
  <si>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</si>
  <si>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</si>
  <si>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</si>
  <si>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</si>
  <si>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</si>
  <si>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</si>
  <si>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</si>
  <si>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</si>
  <si>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</si>
  <si>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</si>
  <si>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</si>
  <si>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</si>
  <si>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</si>
  <si>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</si>
  <si>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</si>
  <si>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</si>
  <si>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</si>
  <si>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</si>
  <si>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</si>
  <si>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</si>
  <si>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</si>
  <si>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</si>
  <si>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</si>
  <si>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</si>
  <si>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</si>
  <si>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</si>
  <si>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</si>
  <si>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</si>
  <si>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</si>
  <si>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</si>
  <si>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</si>
  <si>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</si>
  <si>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</si>
  <si>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</si>
  <si>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</si>
  <si>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</si>
  <si>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</si>
  <si>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</si>
  <si>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</si>
  <si>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</si>
  <si>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</si>
  <si>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</si>
  <si>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</si>
  <si>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</si>
  <si>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</si>
  <si>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</si>
  <si>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</si>
  <si>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</si>
  <si>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</si>
  <si>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</si>
  <si>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</si>
  <si>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</si>
  <si>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</si>
  <si>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</si>
  <si>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</si>
  <si>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</si>
  <si>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</si>
  <si>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</si>
  <si>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</si>
  <si>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</si>
  <si>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</si>
  <si>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</si>
  <si>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</si>
  <si>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</si>
  <si>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</si>
  <si>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</si>
  <si>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</si>
  <si>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</si>
  <si>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</si>
  <si>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</si>
  <si>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</si>
  <si>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</si>
  <si>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</si>
  <si>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</si>
  <si>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</si>
  <si>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</si>
  <si>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</si>
  <si>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</si>
  <si>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</si>
  <si>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</si>
  <si>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</si>
  <si>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</si>
  <si>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</si>
  <si>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</si>
  <si>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</si>
  <si>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</si>
  <si>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</si>
  <si>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</si>
  <si>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</si>
  <si>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</si>
  <si>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</si>
  <si>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</si>
  <si>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</si>
  <si>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</si>
  <si>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</si>
  <si>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</si>
  <si>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</si>
  <si>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</si>
  <si>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</si>
  <si>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</si>
  <si>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</si>
  <si>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</si>
  <si>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</si>
  <si>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</si>
  <si>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</si>
  <si>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</si>
  <si>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</si>
  <si>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</si>
  <si>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</si>
  <si>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</si>
  <si>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</si>
  <si>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</si>
  <si>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</si>
  <si>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</si>
  <si>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</si>
  <si>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</si>
  <si>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</si>
  <si>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</si>
  <si>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</si>
  <si>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</si>
  <si>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</si>
  <si>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</si>
  <si>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</si>
  <si>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</si>
  <si>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</si>
  <si>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</si>
  <si>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</si>
  <si>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</si>
  <si>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</si>
  <si>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</si>
  <si>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</si>
  <si>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</si>
  <si>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</si>
  <si>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</si>
  <si>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</si>
  <si>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</si>
  <si>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</si>
  <si>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</si>
  <si>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</si>
  <si>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</si>
  <si>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</si>
  <si>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</si>
  <si>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</si>
  <si>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</si>
  <si>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</si>
  <si>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</si>
  <si>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</si>
  <si>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</si>
  <si>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</si>
  <si>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</si>
  <si>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</si>
  <si>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</si>
  <si>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</si>
  <si>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</si>
  <si>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</si>
  <si>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</si>
  <si>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</si>
  <si>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</si>
  <si>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</si>
  <si>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</si>
  <si>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</si>
  <si>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</si>
  <si>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</si>
  <si>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</si>
  <si>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</si>
  <si>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</si>
  <si>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</si>
  <si>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</si>
  <si>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</si>
  <si>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</si>
  <si>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</si>
  <si>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</si>
  <si>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</si>
  <si>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</si>
  <si>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</si>
  <si>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</si>
  <si>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</si>
  <si>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</si>
  <si>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</si>
  <si>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</si>
  <si>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</si>
  <si>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</si>
  <si>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</si>
  <si>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</si>
  <si>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</si>
  <si>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</si>
  <si>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</si>
  <si>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</si>
  <si>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</si>
  <si>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</si>
  <si>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</si>
  <si>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</si>
  <si>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</si>
  <si>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</si>
  <si>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</si>
  <si>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</si>
  <si>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</si>
  <si>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</si>
  <si>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</si>
  <si>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</si>
  <si>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</si>
  <si>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</si>
  <si>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</si>
  <si>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</si>
  <si>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</si>
  <si>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</si>
  <si>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</si>
  <si>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</si>
  <si>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</si>
  <si>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</si>
  <si>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</si>
  <si>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</si>
  <si>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</si>
  <si>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</si>
  <si>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</si>
  <si>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</si>
  <si>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</si>
  <si>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</si>
  <si>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</si>
  <si>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</si>
  <si>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</si>
  <si>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</si>
  <si>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</si>
  <si>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</si>
  <si>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</si>
  <si>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</si>
  <si>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</si>
  <si>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</si>
  <si>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</si>
  <si>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</si>
  <si>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</si>
  <si>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</si>
  <si>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</si>
  <si>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</si>
  <si>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</si>
  <si>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</si>
  <si>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</si>
  <si>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</si>
  <si>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</si>
  <si>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</si>
  <si>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</si>
  <si>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</si>
  <si>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</si>
  <si>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</si>
  <si>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</si>
  <si>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</si>
  <si>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</si>
  <si>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</si>
  <si>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</si>
  <si>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</si>
  <si>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</si>
  <si>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</si>
  <si>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</si>
  <si>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</si>
  <si>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</si>
  <si>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</si>
  <si>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</si>
  <si>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</si>
  <si>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</si>
  <si>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</si>
  <si>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</si>
  <si>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</si>
  <si>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</si>
  <si>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</si>
  <si>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</si>
  <si>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</si>
  <si>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</si>
  <si>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</si>
  <si>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</si>
  <si>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</si>
  <si>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</si>
  <si>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</si>
  <si>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</si>
  <si>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</si>
  <si>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</si>
  <si>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</si>
  <si>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</si>
  <si>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</si>
  <si>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</si>
  <si>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</si>
  <si>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</si>
  <si>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</si>
  <si>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</si>
  <si>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</si>
  <si>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</si>
  <si>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</si>
  <si>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</si>
  <si>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</si>
  <si>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</si>
  <si>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</si>
  <si>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</si>
  <si>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</si>
  <si>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</si>
  <si>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</si>
  <si>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</si>
  <si>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</si>
  <si>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</si>
  <si>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</si>
  <si>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</si>
  <si>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</si>
  <si>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</si>
  <si>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</si>
  <si>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</si>
  <si>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</si>
  <si>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</si>
  <si>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</si>
  <si>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</si>
  <si>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</si>
  <si>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</si>
  <si>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</si>
  <si>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</si>
  <si>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</si>
  <si>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</si>
  <si>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</si>
  <si>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</si>
  <si>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</si>
  <si>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</si>
  <si>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</si>
  <si>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</si>
  <si>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</si>
  <si>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</si>
  <si>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</si>
  <si>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</si>
  <si>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</si>
  <si>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</si>
  <si>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</si>
  <si>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</si>
  <si>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</si>
  <si>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</si>
  <si>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</si>
  <si>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</si>
  <si>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</si>
  <si>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</si>
  <si>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</si>
  <si>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</si>
  <si>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</si>
  <si>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</si>
  <si>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</si>
  <si>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</si>
  <si>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</si>
  <si>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</si>
  <si>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</si>
  <si>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</si>
  <si>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</si>
  <si>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</si>
  <si>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</si>
  <si>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</si>
  <si>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</si>
  <si>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</si>
  <si>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</si>
  <si>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</si>
  <si>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</si>
  <si>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</si>
  <si>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</si>
  <si>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</si>
  <si>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</si>
  <si>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</si>
  <si>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</si>
  <si>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</si>
  <si>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</si>
  <si>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</si>
  <si>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</si>
  <si>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</si>
  <si>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</si>
  <si>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</si>
  <si>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</si>
  <si>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</si>
  <si>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</si>
  <si>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</si>
  <si>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</si>
  <si>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</si>
  <si>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</si>
  <si>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</si>
  <si>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</si>
  <si>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</si>
  <si>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</si>
  <si>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</si>
  <si>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</si>
  <si>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</si>
  <si>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</si>
  <si>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</si>
  <si>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</si>
  <si>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</si>
  <si>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</si>
  <si>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</si>
  <si>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</si>
  <si>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</si>
  <si>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</si>
  <si>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</si>
  <si>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</si>
  <si>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</si>
  <si>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</si>
  <si>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</si>
  <si>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</si>
  <si>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</si>
  <si>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</si>
  <si>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</si>
  <si>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</si>
  <si>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</si>
  <si>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</si>
  <si>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</si>
  <si>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</si>
  <si>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</si>
  <si>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</si>
  <si>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</si>
  <si>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</si>
  <si>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</si>
  <si>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</si>
  <si>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</si>
  <si>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</si>
  <si>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</si>
  <si>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</si>
  <si>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</si>
  <si>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</si>
  <si>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</si>
  <si>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</si>
  <si>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</si>
  <si>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</si>
  <si>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</si>
  <si>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</si>
  <si>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</si>
  <si>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</si>
  <si>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</si>
  <si>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</si>
  <si>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</si>
  <si>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</si>
  <si>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</si>
  <si>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</si>
  <si>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</si>
  <si>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</si>
  <si>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</si>
  <si>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</si>
  <si>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</si>
  <si>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</si>
  <si>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</si>
  <si>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</si>
  <si>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</si>
  <si>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</si>
  <si>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</si>
  <si>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</si>
  <si>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</si>
  <si>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</si>
  <si>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</si>
  <si>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</si>
  <si>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</si>
  <si>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</si>
  <si>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</si>
  <si>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</si>
  <si>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</si>
  <si>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</si>
  <si>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</si>
  <si>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</si>
  <si>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</si>
  <si>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</si>
  <si>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</si>
  <si>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</si>
  <si>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</si>
  <si>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</si>
  <si>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</si>
  <si>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</si>
  <si>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</si>
  <si>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</si>
  <si>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</si>
  <si>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</si>
  <si>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</si>
  <si>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</si>
  <si>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</si>
  <si>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</si>
  <si>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</si>
  <si>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</si>
  <si>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</si>
  <si>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</si>
  <si>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</si>
  <si>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</si>
  <si>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</si>
  <si>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</si>
  <si>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</si>
  <si>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</si>
  <si>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</si>
  <si>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</si>
  <si>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</si>
  <si>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</si>
  <si>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</si>
  <si>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</si>
  <si>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</si>
  <si>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</si>
  <si>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</si>
  <si>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</si>
  <si>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</si>
  <si>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</si>
  <si>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</si>
  <si>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</si>
  <si>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</si>
  <si>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</si>
  <si>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</si>
  <si>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</si>
  <si>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</si>
  <si>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</si>
  <si>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</si>
  <si>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</si>
  <si>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</si>
  <si>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</si>
  <si>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</si>
  <si>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</si>
  <si>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</si>
  <si>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</si>
  <si>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</si>
  <si>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</si>
  <si>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</si>
  <si>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</si>
  <si>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</si>
  <si>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</si>
  <si>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</si>
  <si>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</si>
  <si>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</si>
  <si>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</si>
  <si>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</si>
  <si>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</si>
  <si>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</si>
  <si>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</si>
  <si>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</si>
  <si>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</si>
  <si>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</si>
  <si>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</si>
  <si>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</si>
  <si>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</si>
  <si>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</si>
  <si>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</si>
  <si>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</si>
  <si>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</si>
  <si>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</si>
  <si>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</si>
  <si>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</si>
  <si>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</si>
  <si>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</si>
  <si>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</si>
  <si>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</si>
  <si>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</si>
  <si>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</si>
  <si>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</si>
  <si>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</si>
  <si>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</si>
  <si>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</si>
  <si>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</si>
  <si>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</si>
  <si>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</si>
  <si>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</si>
  <si>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</si>
  <si>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</si>
  <si>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</si>
  <si>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</si>
  <si>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</si>
  <si>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</si>
  <si>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</si>
  <si>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</si>
  <si>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</si>
  <si>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</si>
  <si>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</si>
  <si>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</si>
  <si>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</si>
  <si>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</si>
  <si>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</si>
  <si>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</si>
  <si>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</si>
  <si>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</si>
  <si>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</si>
  <si>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</si>
  <si>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</si>
  <si>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</si>
  <si>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</si>
  <si>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</si>
  <si>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</si>
  <si>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</si>
  <si>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</si>
  <si>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</si>
  <si>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</si>
  <si>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</si>
  <si>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</si>
  <si>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</si>
  <si>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</si>
  <si>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</si>
  <si>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</si>
  <si>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</si>
  <si>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</si>
  <si>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</si>
  <si>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</si>
  <si>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</si>
  <si>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</si>
  <si>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</si>
  <si>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</si>
  <si>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</si>
  <si>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</si>
  <si>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</si>
  <si>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</si>
  <si>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</si>
  <si>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</si>
  <si>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</si>
  <si>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</si>
  <si>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</si>
  <si>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</si>
  <si>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</si>
  <si>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</si>
  <si>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</si>
  <si>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</si>
  <si>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</si>
  <si>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</si>
  <si>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</si>
  <si>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</si>
  <si>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</si>
  <si>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</si>
  <si>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</si>
  <si>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</si>
  <si>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</si>
  <si>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</si>
  <si>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</si>
  <si>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</si>
  <si>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</si>
  <si>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</si>
  <si>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</si>
  <si>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</si>
  <si>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</si>
  <si>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</si>
  <si>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</si>
  <si>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</si>
  <si>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</si>
  <si>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</si>
  <si>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</si>
  <si>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</si>
  <si>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</si>
  <si>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</si>
  <si>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</si>
  <si>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</si>
  <si>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</si>
  <si>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</si>
  <si>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</si>
  <si>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</si>
  <si>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</si>
  <si>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</si>
  <si>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</si>
  <si>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</si>
  <si>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</si>
  <si>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</si>
  <si>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</si>
  <si>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</si>
  <si>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</si>
  <si>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</si>
  <si>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</si>
  <si>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</si>
  <si>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</si>
  <si>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</si>
  <si>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</si>
  <si>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</si>
  <si>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</si>
  <si>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</si>
  <si>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</si>
  <si>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</si>
  <si>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</si>
  <si>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</si>
  <si>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</si>
  <si>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</si>
  <si>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</si>
  <si>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</si>
  <si>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</si>
  <si>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</si>
  <si>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</si>
  <si>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</si>
  <si>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</si>
  <si>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</si>
  <si>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</si>
  <si>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</si>
  <si>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</si>
  <si>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</si>
  <si>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</si>
  <si>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</si>
  <si>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</si>
  <si>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</si>
  <si>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</si>
  <si>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</si>
  <si>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</si>
  <si>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</si>
  <si>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</si>
  <si>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</si>
  <si>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</si>
  <si>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</si>
  <si>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</si>
  <si>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</si>
  <si>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</si>
  <si>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</si>
  <si>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</si>
  <si>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</si>
  <si>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</si>
  <si>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</si>
  <si>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</si>
  <si>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</si>
  <si>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</si>
  <si>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</si>
  <si>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</si>
  <si>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</si>
  <si>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</si>
  <si>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</si>
  <si>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</si>
  <si>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</si>
  <si>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</si>
  <si>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</si>
  <si>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</si>
  <si>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</si>
  <si>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</si>
  <si>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</si>
  <si>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</si>
  <si>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</si>
  <si>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</si>
  <si>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</si>
  <si>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</si>
  <si>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</si>
  <si>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</si>
  <si>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</si>
  <si>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</si>
  <si>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</si>
  <si>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</si>
  <si>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</si>
  <si>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</si>
  <si>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</si>
  <si>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</si>
  <si>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</si>
  <si>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</si>
  <si>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</si>
  <si>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</si>
  <si>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</si>
  <si>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</si>
  <si>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</si>
  <si>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</si>
  <si>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</si>
  <si>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</si>
  <si>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</si>
  <si>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</si>
  <si>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</si>
  <si>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</si>
  <si>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</si>
  <si>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</si>
  <si>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</si>
  <si>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</si>
  <si>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</si>
  <si>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</si>
  <si>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</si>
  <si>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</si>
  <si>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</si>
  <si>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</si>
  <si>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</si>
  <si>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</si>
  <si>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</si>
  <si>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</si>
  <si>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</si>
  <si>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</si>
  <si>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</si>
  <si>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</si>
  <si>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</si>
  <si>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</si>
  <si>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</si>
  <si>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</si>
  <si>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</si>
  <si>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</si>
  <si>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</si>
  <si>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</si>
  <si>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</si>
  <si>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</si>
  <si>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</si>
  <si>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</si>
  <si>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</si>
  <si>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</si>
  <si>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</si>
  <si>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</si>
  <si>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</si>
  <si>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</si>
  <si>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</si>
  <si>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</si>
  <si>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</si>
  <si>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</si>
  <si>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</si>
  <si>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</si>
  <si>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</si>
  <si>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</si>
  <si>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</si>
  <si>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</si>
  <si>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</si>
  <si>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</si>
  <si>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</si>
  <si>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</si>
  <si>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</si>
  <si>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</si>
  <si>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</si>
  <si>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</si>
  <si>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</si>
  <si>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</si>
  <si>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</si>
  <si>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</si>
  <si>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</si>
  <si>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</si>
  <si>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</si>
  <si>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</si>
  <si>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</si>
  <si>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</si>
  <si>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</si>
  <si>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</si>
  <si>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</si>
  <si>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</si>
  <si>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</si>
  <si>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</si>
  <si>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</si>
  <si>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</si>
  <si>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</si>
  <si>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</si>
  <si>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</si>
  <si>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</si>
  <si>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</si>
  <si>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</si>
  <si>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</si>
  <si>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</si>
  <si>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</si>
  <si>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</si>
  <si>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</si>
  <si>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</si>
  <si>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</si>
  <si>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</si>
  <si>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</si>
  <si>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</si>
  <si>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</si>
  <si>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</si>
  <si>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</si>
  <si>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</si>
  <si>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</si>
  <si>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</si>
  <si>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</si>
  <si>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</si>
  <si>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</si>
  <si>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</si>
  <si>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</si>
  <si>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</si>
  <si>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</si>
  <si>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</si>
  <si>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</si>
  <si>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</si>
  <si>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</si>
  <si>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</si>
  <si>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</si>
  <si>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</si>
  <si>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</si>
  <si>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</si>
  <si>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</si>
  <si>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</si>
  <si>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</si>
  <si>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</si>
  <si>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</si>
  <si>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</si>
  <si>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</si>
  <si>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</si>
  <si>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</si>
  <si>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</si>
  <si>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</si>
  <si>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</si>
  <si>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</si>
  <si>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</si>
  <si>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</si>
  <si>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</si>
  <si>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</si>
  <si>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</si>
  <si>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</si>
  <si>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</si>
  <si>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</si>
  <si>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</si>
  <si>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</si>
  <si>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</si>
  <si>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</si>
  <si>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</si>
  <si>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</si>
  <si>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</si>
  <si>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</si>
  <si>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</si>
  <si>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</si>
  <si>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</si>
  <si>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</si>
  <si>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</si>
  <si>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</si>
  <si>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</si>
  <si>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</si>
  <si>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</si>
  <si>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</si>
  <si>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</si>
  <si>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</si>
  <si>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</si>
  <si>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</si>
  <si>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</si>
  <si>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</si>
  <si>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</si>
  <si>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</si>
  <si>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</si>
  <si>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</si>
  <si>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</si>
  <si>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</si>
  <si>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</si>
  <si>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</si>
  <si>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</si>
  <si>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</si>
  <si>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</si>
  <si>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</si>
  <si>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</si>
  <si>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</si>
  <si>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</si>
  <si>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</si>
  <si>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</si>
  <si>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</si>
  <si>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</si>
  <si>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</si>
  <si>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</si>
  <si>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</si>
  <si>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</si>
  <si>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</si>
  <si>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</si>
  <si>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</si>
  <si>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</si>
  <si>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</si>
  <si>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</si>
  <si>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</si>
  <si>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</si>
  <si>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</si>
  <si>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</si>
  <si>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</si>
  <si>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</si>
  <si>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</si>
  <si>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</si>
  <si>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</si>
  <si>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</si>
  <si>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</si>
  <si>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</si>
  <si>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</si>
  <si>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</si>
  <si>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</si>
  <si>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</si>
  <si>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</si>
  <si>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</si>
  <si>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</si>
  <si>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</si>
  <si>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</si>
  <si>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</si>
  <si>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</si>
  <si>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</si>
  <si>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</si>
  <si>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</si>
  <si>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</si>
  <si>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</si>
  <si>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</si>
  <si>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</si>
  <si>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</si>
  <si>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</si>
  <si>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</si>
  <si>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</si>
  <si>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</si>
  <si>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</si>
  <si>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</si>
  <si>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</si>
  <si>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</si>
  <si>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</si>
  <si>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</si>
  <si>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</si>
  <si>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</si>
  <si>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</si>
  <si>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</si>
  <si>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</si>
  <si>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</si>
  <si>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</si>
  <si>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</si>
  <si>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</si>
  <si>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</si>
  <si>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</si>
  <si>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</si>
  <si>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</si>
  <si>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</si>
  <si>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</si>
  <si>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</si>
  <si>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</si>
  <si>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</si>
  <si>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</si>
  <si>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</si>
  <si>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</si>
  <si>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</si>
  <si>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</si>
  <si>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</si>
  <si>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</si>
  <si>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</si>
  <si>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</si>
  <si>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</si>
  <si>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</si>
  <si>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</si>
  <si>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</si>
  <si>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</si>
  <si>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</si>
  <si>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</si>
  <si>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</si>
  <si>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</si>
  <si>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</si>
  <si>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</si>
  <si>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</si>
  <si>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</si>
  <si>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</si>
  <si>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</si>
  <si>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</si>
  <si>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</si>
  <si>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</si>
  <si>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</si>
  <si>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</si>
  <si>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</si>
  <si>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</si>
  <si>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</si>
  <si>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</si>
  <si>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</si>
  <si>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</si>
  <si>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</si>
  <si>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</si>
  <si>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</si>
  <si>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</si>
  <si>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</si>
  <si>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</si>
  <si>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</si>
  <si>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</si>
  <si>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</si>
  <si>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</si>
  <si>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</si>
  <si>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</si>
  <si>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</si>
  <si>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</si>
  <si>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</si>
  <si>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</si>
  <si>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</si>
  <si>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</si>
  <si>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</si>
  <si>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</si>
  <si>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</si>
  <si>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</si>
  <si>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</si>
  <si>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</si>
  <si>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</si>
  <si>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</si>
  <si>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</si>
  <si>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</si>
  <si>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</si>
  <si>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</si>
  <si>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</si>
  <si>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</si>
  <si>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</si>
  <si>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</si>
  <si>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</si>
  <si>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</si>
  <si>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</si>
  <si>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</si>
  <si>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</si>
  <si>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</si>
  <si>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</si>
  <si>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</si>
  <si>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</si>
  <si>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</si>
  <si>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</si>
  <si>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</si>
  <si>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</si>
  <si>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</si>
  <si>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</si>
  <si>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</si>
  <si>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</si>
  <si>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</si>
  <si>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</si>
  <si>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</si>
  <si>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</si>
  <si>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</si>
  <si>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</si>
  <si>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</si>
  <si>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</si>
  <si>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</si>
  <si>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</si>
  <si>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</si>
  <si>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</si>
  <si>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</si>
  <si>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</si>
  <si>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</si>
  <si>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</si>
  <si>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</si>
  <si>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</si>
  <si>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</si>
  <si>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</si>
  <si>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</si>
  <si>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</si>
  <si>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</si>
  <si>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</si>
  <si>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</si>
  <si>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</si>
  <si>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</si>
  <si>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</si>
  <si>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</si>
  <si>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</si>
  <si>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</si>
  <si>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</si>
  <si>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</si>
  <si>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</si>
  <si>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</si>
  <si>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</si>
  <si>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</si>
  <si>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</si>
  <si>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</si>
  <si>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</si>
  <si>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</si>
  <si>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</si>
  <si>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</si>
  <si>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</si>
  <si>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</si>
  <si>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</si>
  <si>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</si>
  <si>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</si>
  <si>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</si>
  <si>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</si>
  <si>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</si>
  <si>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</si>
  <si>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</si>
  <si>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</si>
  <si>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</si>
  <si>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</si>
  <si>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</si>
  <si>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</si>
  <si>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</si>
  <si>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</si>
  <si>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</si>
  <si>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</si>
  <si>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</si>
  <si>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</si>
  <si>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</si>
  <si>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</si>
  <si>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</si>
  <si>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</si>
  <si>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</si>
  <si>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</si>
  <si>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</si>
  <si>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</si>
  <si>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</si>
  <si>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</si>
  <si>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</si>
  <si>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</si>
  <si>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</si>
  <si>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</si>
  <si>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</si>
  <si>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</si>
  <si>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</si>
  <si>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</si>
  <si>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</si>
  <si>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</si>
  <si>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</si>
  <si>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</si>
  <si>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</si>
  <si>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</si>
  <si>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</si>
  <si>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</si>
  <si>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</si>
  <si>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</si>
  <si>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</si>
  <si>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</si>
  <si>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</si>
  <si>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</si>
  <si>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</si>
  <si>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</si>
  <si>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</si>
  <si>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</si>
  <si>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</si>
  <si>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</si>
  <si>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</si>
  <si>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</si>
  <si>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</si>
  <si>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</si>
  <si>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</si>
  <si>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</si>
  <si>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</si>
  <si>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</si>
  <si>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</si>
  <si>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</si>
  <si>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</si>
  <si>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</si>
  <si>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</si>
  <si>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</si>
  <si>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</si>
  <si>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</si>
  <si>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</si>
  <si>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</si>
  <si>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</si>
  <si>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</si>
  <si>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</si>
  <si>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</si>
  <si>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</si>
  <si>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</si>
  <si>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</si>
  <si>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</si>
  <si>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</si>
  <si>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</si>
  <si>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</si>
  <si>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</si>
  <si>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</si>
  <si>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</si>
  <si>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</si>
  <si>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</si>
  <si>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</si>
  <si>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</si>
  <si>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</si>
  <si>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</si>
  <si>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</si>
  <si>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</si>
  <si>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</si>
  <si>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</si>
  <si>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</si>
  <si>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</si>
  <si>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</si>
  <si>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</si>
  <si>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</si>
  <si>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</si>
  <si>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</si>
  <si>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</si>
  <si>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</si>
  <si>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</si>
  <si>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</si>
  <si>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</si>
  <si>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</si>
  <si>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</si>
  <si>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</si>
  <si>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</si>
  <si>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</si>
  <si>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</si>
  <si>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</si>
  <si>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</si>
  <si>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</si>
  <si>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</si>
  <si>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</si>
  <si>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</si>
  <si>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</si>
  <si>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</si>
  <si>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</si>
  <si>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</si>
  <si>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</si>
  <si>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</si>
  <si>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</si>
  <si>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</si>
  <si>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</si>
  <si>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</si>
  <si>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</si>
  <si>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</si>
  <si>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</si>
  <si>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</si>
  <si>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</si>
  <si>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</si>
  <si>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</si>
  <si>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</si>
  <si>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</si>
  <si>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</si>
  <si>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</si>
  <si>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</si>
  <si>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</si>
  <si>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</si>
  <si>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</si>
  <si>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</si>
  <si>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</si>
  <si>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</si>
  <si>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</si>
  <si>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</si>
  <si>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</si>
  <si>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</si>
  <si>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</si>
  <si>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</si>
  <si>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</si>
  <si>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</si>
  <si>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</si>
  <si>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</si>
  <si>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</si>
  <si>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</si>
  <si>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</si>
  <si>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</si>
  <si>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</si>
  <si>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</si>
  <si>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</si>
  <si>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</si>
  <si>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</si>
  <si>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</si>
  <si>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</si>
  <si>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</si>
  <si>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</si>
  <si>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</si>
  <si>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</si>
  <si>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</si>
  <si>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</si>
  <si>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</si>
  <si>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</si>
  <si>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</si>
  <si>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</si>
  <si>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</si>
  <si>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</si>
  <si>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</si>
  <si>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</si>
  <si>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</si>
  <si>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</si>
  <si>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</si>
  <si>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</si>
  <si>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</si>
  <si>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</si>
  <si>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</si>
  <si>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</si>
  <si>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</si>
  <si>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</si>
  <si>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</si>
  <si>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</si>
  <si>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</si>
  <si>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</si>
  <si>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</si>
  <si>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</si>
  <si>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</si>
  <si>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</si>
  <si>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</si>
  <si>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</si>
  <si>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</si>
  <si>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</si>
  <si>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</si>
  <si>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</si>
  <si>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</si>
  <si>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</si>
  <si>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</si>
  <si>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</si>
  <si>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</si>
  <si>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</si>
  <si>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</si>
  <si>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</si>
  <si>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</si>
  <si>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</si>
  <si>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</si>
  <si>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</si>
  <si>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</si>
  <si>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</si>
  <si>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</si>
  <si>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</si>
  <si>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</si>
  <si>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</si>
  <si>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</si>
  <si>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</si>
  <si>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</si>
  <si>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</si>
  <si>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</si>
  <si>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</si>
  <si>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</si>
  <si>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</si>
  <si>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</si>
  <si>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</si>
  <si>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</si>
  <si>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</si>
  <si>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</si>
  <si>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</si>
  <si>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</si>
  <si>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</si>
  <si>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</si>
  <si>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</si>
  <si>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</si>
  <si>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</si>
  <si>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</si>
  <si>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</si>
  <si>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</si>
  <si>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</si>
  <si>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</si>
  <si>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</si>
  <si>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</si>
  <si>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</si>
  <si>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</si>
  <si>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</si>
  <si>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</si>
  <si>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</si>
  <si>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</si>
  <si>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</si>
  <si>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</si>
  <si>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</si>
  <si>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</si>
  <si>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</si>
  <si>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</si>
  <si>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</si>
  <si>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</si>
  <si>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</si>
  <si>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</si>
  <si>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</si>
  <si>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</si>
  <si>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</si>
  <si>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</si>
  <si>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</si>
  <si>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</si>
  <si>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</si>
  <si>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</si>
  <si>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</si>
  <si>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</si>
  <si>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</si>
  <si>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</si>
  <si>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</si>
  <si>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</si>
  <si>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</si>
  <si>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</si>
  <si>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</si>
  <si>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</si>
  <si>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</si>
  <si>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</si>
  <si>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</si>
  <si>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</si>
  <si>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</si>
  <si>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</si>
  <si>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</si>
  <si>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</si>
  <si>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</si>
  <si>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</si>
  <si>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</si>
  <si>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</si>
  <si>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</si>
  <si>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</si>
  <si>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</si>
  <si>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</si>
  <si>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</si>
  <si>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</si>
  <si>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</si>
  <si>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</si>
  <si>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</si>
  <si>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</si>
  <si>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</si>
  <si>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</si>
  <si>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</si>
  <si>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</si>
  <si>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</si>
  <si>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</si>
  <si>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</si>
  <si>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</si>
  <si>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</si>
  <si>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</si>
  <si>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</si>
  <si>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</si>
  <si>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</si>
  <si>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</si>
  <si>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</si>
  <si>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</si>
  <si>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</si>
  <si>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</si>
  <si>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</si>
  <si>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</si>
  <si>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</si>
  <si>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</si>
  <si>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</si>
  <si>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</si>
  <si>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</si>
  <si>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</si>
  <si>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</si>
  <si>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</si>
  <si>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</si>
  <si>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</si>
  <si>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</si>
  <si>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</si>
  <si>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</si>
  <si>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</si>
  <si>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</si>
  <si>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</si>
  <si>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</si>
  <si>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</si>
  <si>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</si>
  <si>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</si>
  <si>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</si>
  <si>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</si>
  <si>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</si>
  <si>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</si>
  <si>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</si>
  <si>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</si>
  <si>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</si>
  <si>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</si>
  <si>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</si>
  <si>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</si>
  <si>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</si>
  <si>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</si>
  <si>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</si>
  <si>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</si>
  <si>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</si>
  <si>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</si>
  <si>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</si>
  <si>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</si>
  <si>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</si>
  <si>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</si>
  <si>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</si>
  <si>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</si>
  <si>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</si>
  <si>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</si>
  <si>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</si>
  <si>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</si>
  <si>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</si>
  <si>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</si>
  <si>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</si>
  <si>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</si>
  <si>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</si>
  <si>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</si>
  <si>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</si>
  <si>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</si>
  <si>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</si>
  <si>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</si>
  <si>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</si>
  <si>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</si>
  <si>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</si>
  <si>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</si>
  <si>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</si>
  <si>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</si>
  <si>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</si>
  <si>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</si>
  <si>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</si>
  <si>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</si>
  <si>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</si>
  <si>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</si>
  <si>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</si>
  <si>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</si>
  <si>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</si>
  <si>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</si>
  <si>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</si>
  <si>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</si>
  <si>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</si>
  <si>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</si>
  <si>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</si>
  <si>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</si>
  <si>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</si>
  <si>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</si>
  <si>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</si>
  <si>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</si>
  <si>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</si>
  <si>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</si>
  <si>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</si>
  <si>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</si>
  <si>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</si>
  <si>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</si>
  <si>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</si>
  <si>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</si>
  <si>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</si>
  <si>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</si>
  <si>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</si>
  <si>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</si>
  <si>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</si>
  <si>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</si>
  <si>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</si>
  <si>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</si>
  <si>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</si>
  <si>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</si>
  <si>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</si>
  <si>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</si>
  <si>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</si>
  <si>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</si>
  <si>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</si>
  <si>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</si>
  <si>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</si>
  <si>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</si>
  <si>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</si>
  <si>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</si>
  <si>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</si>
  <si>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</si>
  <si>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</si>
  <si>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</si>
  <si>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</si>
  <si>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</si>
  <si>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</si>
  <si>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</si>
  <si>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</si>
  <si>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</si>
  <si>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</si>
  <si>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</si>
  <si>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</si>
  <si>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</si>
  <si>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</si>
  <si>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</si>
  <si>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</si>
  <si>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</si>
  <si>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</si>
  <si>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</si>
  <si>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</si>
  <si>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</si>
  <si>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</si>
  <si>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</si>
  <si>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</si>
  <si>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</si>
  <si>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</si>
  <si>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</si>
  <si>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</si>
  <si>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</si>
  <si>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</si>
  <si>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</si>
  <si>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</si>
  <si>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</si>
  <si>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</si>
  <si>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</si>
  <si>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</si>
  <si>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</si>
  <si>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</si>
  <si>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</si>
  <si>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</si>
  <si>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</si>
  <si>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</si>
  <si>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</si>
  <si>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</si>
  <si>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</si>
  <si>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</si>
  <si>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</si>
  <si>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</si>
  <si>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</si>
  <si>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</si>
  <si>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</si>
  <si>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</si>
  <si>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</si>
  <si>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</si>
  <si>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</si>
  <si>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</si>
  <si>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</si>
  <si>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</si>
  <si>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</si>
  <si>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</si>
  <si>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</si>
  <si>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</si>
  <si>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</si>
  <si>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</si>
  <si>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</si>
  <si>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</si>
  <si>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</si>
  <si>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</si>
  <si>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</si>
  <si>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</si>
  <si>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</si>
  <si>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</si>
  <si>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</si>
  <si>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</si>
  <si>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</si>
  <si>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</si>
  <si>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</si>
  <si>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</si>
  <si>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</si>
  <si>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</si>
  <si>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</si>
  <si>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</si>
  <si>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</si>
  <si>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</si>
  <si>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</si>
  <si>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</si>
  <si>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</si>
  <si>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</si>
  <si>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</si>
  <si>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</si>
  <si>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</si>
  <si>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</si>
  <si>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</si>
  <si>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</si>
  <si>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</si>
  <si>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</si>
  <si>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</si>
  <si>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</si>
  <si>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</si>
  <si>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</si>
  <si>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</si>
  <si>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</si>
  <si>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</si>
  <si>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</si>
  <si>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</si>
  <si>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</si>
  <si>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</si>
  <si>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</si>
  <si>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</si>
  <si>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</si>
  <si>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</si>
  <si>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</si>
  <si>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</si>
  <si>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</si>
  <si>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</si>
  <si>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</si>
  <si>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</si>
  <si>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</si>
  <si>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</si>
  <si>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</si>
  <si>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</si>
  <si>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</si>
  <si>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</si>
  <si>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</si>
  <si>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</si>
  <si>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</si>
  <si>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</si>
  <si>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</si>
  <si>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</si>
  <si>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</si>
  <si>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</si>
  <si>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</si>
  <si>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</si>
  <si>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</si>
  <si>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</si>
  <si>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</si>
  <si>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</si>
  <si>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</si>
  <si>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</si>
  <si>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</si>
  <si>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</si>
  <si>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</si>
  <si>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</si>
  <si>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</si>
  <si>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</si>
  <si>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</si>
  <si>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</si>
  <si>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</si>
  <si>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</si>
  <si>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</si>
  <si>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</si>
  <si>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</si>
  <si>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</si>
  <si>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</si>
  <si>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</si>
  <si>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</si>
  <si>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</si>
  <si>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</si>
  <si>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</si>
  <si>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</si>
  <si>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</si>
  <si>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</si>
  <si>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</si>
  <si>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</si>
  <si>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</si>
  <si>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</si>
  <si>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</si>
  <si>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</si>
  <si>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</si>
  <si>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</si>
  <si>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</si>
  <si>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</si>
  <si>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</si>
  <si>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</si>
  <si>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</si>
  <si>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</si>
  <si>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</si>
  <si>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</si>
  <si>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</si>
  <si>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</si>
  <si>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</si>
  <si>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</si>
  <si>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</si>
  <si>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</si>
  <si>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</si>
  <si>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</si>
  <si>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</si>
  <si>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</si>
  <si>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</si>
  <si>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</si>
  <si>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</si>
  <si>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</si>
  <si>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</si>
  <si>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</si>
  <si>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</si>
  <si>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</si>
  <si>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</si>
  <si>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</si>
  <si>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</si>
  <si>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</si>
  <si>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</si>
  <si>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</si>
  <si>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</si>
  <si>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</si>
  <si>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</si>
  <si>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</si>
  <si>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</si>
  <si>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</si>
  <si>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</si>
  <si>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</si>
  <si>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</si>
  <si>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</si>
  <si>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</si>
  <si>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</si>
  <si>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</si>
  <si>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</si>
  <si>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</si>
  <si>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</si>
  <si>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</si>
  <si>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</si>
  <si>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</si>
  <si>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</si>
  <si>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</si>
  <si>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</si>
  <si>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</si>
  <si>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</si>
  <si>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</si>
  <si>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</si>
  <si>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</si>
  <si>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</si>
  <si>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</si>
  <si>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</si>
  <si>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</si>
  <si>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</si>
  <si>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</si>
  <si>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</si>
  <si>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</si>
  <si>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</si>
  <si>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</si>
  <si>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</si>
  <si>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</si>
  <si>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</si>
  <si>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</si>
  <si>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</si>
  <si>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</si>
  <si>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</si>
  <si>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</si>
  <si>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</si>
  <si>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</si>
  <si>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</si>
  <si>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</si>
  <si>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</si>
  <si>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</si>
  <si>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</si>
  <si>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</si>
  <si>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</si>
  <si>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</si>
  <si>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</si>
  <si>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</si>
  <si>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</si>
  <si>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</si>
  <si>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</si>
  <si>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</si>
  <si>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</si>
  <si>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</si>
  <si>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</si>
  <si>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</si>
  <si>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</si>
  <si>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</si>
  <si>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</si>
  <si>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</si>
  <si>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</si>
  <si>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</si>
  <si>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</si>
  <si>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</si>
  <si>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</si>
  <si>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</si>
  <si>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</si>
  <si>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</si>
  <si>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</si>
  <si>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</si>
  <si>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</si>
  <si>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</si>
  <si>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</si>
  <si>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</si>
  <si>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</si>
  <si>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</si>
  <si>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</si>
  <si>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</si>
  <si>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</si>
  <si>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</si>
  <si>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</si>
  <si>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</si>
  <si>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</si>
  <si>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</si>
  <si>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</si>
  <si>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</si>
  <si>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</si>
  <si>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</si>
  <si>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</si>
  <si>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</si>
  <si>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</si>
  <si>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</si>
  <si>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</si>
  <si>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</si>
  <si>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</si>
  <si>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</si>
  <si>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</si>
  <si>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</si>
  <si>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</si>
  <si>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</si>
  <si>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</si>
  <si>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</si>
  <si>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</si>
  <si>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</si>
  <si>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</si>
  <si>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</si>
  <si>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</si>
  <si>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</si>
  <si>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</si>
  <si>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</si>
  <si>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</si>
  <si>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</si>
  <si>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</si>
  <si>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</si>
  <si>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</si>
  <si>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</si>
  <si>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</si>
  <si>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</si>
  <si>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</si>
  <si>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</si>
  <si>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</si>
  <si>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</si>
  <si>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</si>
  <si>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</si>
  <si>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</si>
  <si>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</si>
  <si>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</si>
  <si>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</si>
  <si>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</si>
  <si>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</si>
  <si>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</si>
  <si>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</si>
  <si>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</si>
  <si>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</si>
  <si>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</si>
  <si>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</si>
  <si>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</si>
  <si>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</si>
  <si>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</si>
  <si>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</si>
  <si>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</si>
  <si>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</si>
  <si>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</si>
  <si>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</si>
  <si>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</si>
  <si>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</si>
  <si>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</si>
  <si>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</si>
  <si>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</si>
  <si>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</si>
  <si>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</si>
  <si>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</si>
  <si>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</si>
  <si>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</si>
  <si>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</si>
  <si>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</si>
  <si>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</si>
  <si>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</si>
  <si>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</si>
  <si>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</si>
  <si>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</si>
  <si>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</si>
  <si>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</si>
  <si>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</si>
  <si>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</si>
  <si>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</si>
  <si>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</si>
  <si>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</si>
  <si>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</si>
  <si>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</si>
  <si>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</si>
  <si>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</si>
  <si>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</si>
  <si>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</si>
  <si>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</si>
  <si>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</si>
  <si>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</si>
  <si>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</si>
  <si>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</si>
  <si>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</si>
  <si>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</si>
  <si>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</si>
  <si>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</si>
  <si>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</si>
  <si>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</si>
  <si>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</si>
  <si>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</si>
  <si>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</si>
  <si>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</si>
  <si>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</si>
  <si>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</si>
  <si>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</si>
  <si>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</si>
  <si>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</si>
  <si>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</si>
  <si>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</si>
  <si>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</si>
  <si>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</si>
  <si>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</si>
  <si>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</si>
  <si>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</si>
  <si>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</si>
  <si>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</si>
  <si>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</si>
  <si>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</si>
  <si>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</si>
  <si>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</si>
  <si>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</si>
  <si>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</si>
  <si>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</si>
  <si>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</si>
  <si>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</si>
  <si>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</si>
  <si>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</si>
  <si>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</si>
  <si>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</si>
  <si>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</si>
  <si>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</si>
  <si>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</si>
  <si>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</si>
  <si>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</si>
  <si>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</si>
  <si>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</si>
  <si>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</si>
  <si>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</si>
  <si>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</si>
  <si>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</si>
  <si>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</si>
  <si>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</si>
  <si>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</si>
  <si>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</si>
  <si>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</si>
  <si>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</si>
  <si>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</si>
  <si>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</si>
  <si>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</si>
  <si>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</si>
  <si>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</si>
  <si>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</si>
  <si>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</si>
  <si>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</si>
  <si>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</si>
  <si>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</si>
  <si>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</si>
  <si>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</si>
  <si>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</si>
  <si>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</si>
  <si>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</si>
  <si>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</si>
  <si>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</si>
  <si>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</si>
  <si>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</si>
  <si>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</si>
  <si>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</si>
  <si>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</si>
  <si>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</si>
  <si>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</si>
  <si>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</si>
  <si>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</si>
  <si>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</si>
  <si>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</si>
  <si>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</si>
  <si>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</si>
  <si>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</si>
  <si>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</si>
  <si>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</si>
  <si>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</si>
  <si>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</si>
  <si>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</si>
  <si>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</si>
  <si>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</si>
  <si>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</si>
  <si>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</si>
  <si>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</si>
  <si>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</si>
  <si>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</si>
  <si>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</si>
  <si>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</si>
  <si>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</si>
  <si>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</si>
  <si>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</si>
  <si>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</si>
  <si>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</si>
  <si>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</si>
  <si>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</si>
  <si>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</si>
  <si>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</si>
  <si>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</si>
  <si>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</si>
  <si>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</si>
  <si>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</si>
  <si>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</si>
  <si>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</si>
  <si>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</si>
  <si>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</si>
  <si>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</si>
  <si>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</si>
  <si>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</si>
  <si>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</si>
  <si>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</si>
  <si>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</si>
  <si>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</si>
  <si>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</si>
  <si>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</si>
  <si>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</si>
  <si>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</si>
  <si>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</si>
  <si>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</si>
  <si>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</si>
  <si>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</si>
  <si>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</si>
  <si>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</si>
  <si>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</si>
  <si>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</si>
  <si>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</si>
  <si>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</si>
  <si>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</si>
  <si>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</si>
  <si>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</si>
  <si>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</si>
  <si>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</si>
  <si>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</si>
  <si>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</si>
  <si>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</si>
  <si>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</si>
  <si>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</si>
  <si>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</si>
  <si>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</si>
  <si>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</si>
  <si>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</si>
  <si>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</si>
  <si>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</si>
  <si>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</si>
  <si>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</si>
  <si>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</si>
  <si>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</si>
  <si>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</si>
  <si>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</si>
  <si>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</si>
  <si>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</si>
  <si>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</si>
  <si>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</si>
  <si>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</si>
  <si>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</si>
  <si>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</si>
  <si>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</si>
  <si>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</si>
  <si>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</si>
  <si>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</si>
  <si>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</si>
  <si>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</si>
  <si>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</si>
  <si>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</si>
  <si>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</si>
  <si>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</si>
  <si>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</si>
  <si>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</si>
  <si>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</si>
  <si>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</si>
  <si>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</si>
  <si>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</si>
  <si>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</si>
  <si>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</si>
  <si>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</si>
  <si>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</si>
  <si>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</si>
  <si>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</si>
  <si>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</si>
  <si>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</si>
  <si>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</si>
  <si>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</si>
  <si>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</si>
  <si>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</si>
  <si>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</si>
  <si>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</si>
  <si>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</si>
  <si>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</si>
  <si>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</si>
  <si>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</si>
  <si>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</si>
  <si>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</si>
  <si>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</si>
  <si>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</si>
  <si>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</si>
  <si>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</si>
  <si>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</si>
  <si>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</si>
  <si>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</si>
  <si>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</si>
  <si>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</si>
  <si>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</si>
  <si>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</si>
  <si>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</si>
  <si>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</si>
  <si>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</si>
  <si>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</si>
  <si>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</si>
  <si>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</si>
  <si>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</si>
  <si>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</si>
  <si>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</si>
  <si>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</si>
  <si>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</si>
  <si>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</si>
  <si>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</si>
  <si>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</si>
  <si>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</si>
  <si>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</si>
  <si>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</si>
  <si>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</si>
  <si>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</si>
  <si>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</si>
  <si>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</si>
  <si>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</si>
  <si>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</si>
  <si>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</si>
  <si>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</si>
  <si>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</si>
  <si>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</si>
  <si>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</si>
  <si>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</si>
  <si>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</si>
  <si>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</si>
  <si>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</si>
  <si>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</si>
  <si>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</si>
  <si>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</si>
  <si>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</si>
  <si>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</si>
  <si>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</si>
  <si>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</si>
  <si>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</si>
  <si>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</si>
  <si>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</si>
  <si>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</si>
  <si>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</si>
  <si>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</si>
  <si>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</si>
  <si>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</si>
  <si>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</si>
  <si>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</si>
  <si>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</si>
  <si>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</si>
  <si>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</si>
  <si>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</si>
  <si>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</si>
  <si>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</si>
  <si>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</si>
  <si>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</si>
  <si>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</si>
  <si>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</si>
  <si>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</si>
  <si>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</si>
  <si>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</si>
  <si>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</si>
  <si>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</si>
  <si>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</si>
  <si>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</si>
  <si>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</si>
  <si>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</si>
  <si>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</si>
  <si>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</si>
  <si>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</si>
  <si>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</si>
  <si>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</si>
  <si>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</si>
  <si>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</si>
  <si>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</si>
  <si>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</si>
  <si>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</si>
  <si>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</si>
  <si>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</si>
  <si>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</si>
  <si>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</si>
  <si>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</si>
  <si>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</si>
  <si>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</si>
  <si>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</si>
  <si>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</si>
  <si>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</si>
  <si>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</si>
  <si>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</si>
  <si>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</si>
  <si>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</si>
  <si>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</si>
  <si>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</si>
  <si>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</si>
  <si>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</si>
  <si>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</si>
  <si>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</si>
  <si>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</si>
  <si>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</si>
  <si>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</si>
  <si>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</si>
  <si>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</si>
  <si>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</si>
  <si>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</si>
  <si>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</si>
  <si>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</si>
  <si>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</si>
  <si>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</si>
  <si>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</si>
  <si>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</si>
  <si>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</si>
  <si>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</si>
  <si>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</si>
  <si>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</si>
  <si>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</si>
  <si>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</si>
  <si>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</si>
  <si>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</si>
  <si>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</si>
  <si>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</si>
  <si>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</si>
  <si>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</si>
  <si>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</si>
  <si>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</si>
  <si>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</si>
  <si>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</si>
  <si>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</si>
  <si>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</si>
  <si>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</si>
  <si>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</si>
  <si>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</si>
  <si>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</si>
  <si>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</si>
  <si>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</si>
  <si>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</si>
  <si>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</si>
  <si>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</si>
  <si>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</si>
  <si>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</si>
  <si>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</si>
  <si>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</si>
  <si>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</si>
  <si>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</si>
  <si>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</si>
  <si>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</si>
  <si>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</si>
  <si>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</si>
  <si>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</si>
  <si>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</si>
  <si>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</si>
  <si>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</si>
  <si>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</si>
  <si>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</si>
  <si>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</si>
  <si>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</si>
  <si>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</si>
  <si>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</si>
  <si>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</si>
  <si>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</si>
  <si>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</si>
  <si>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</si>
  <si>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</si>
  <si>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</si>
  <si>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</si>
  <si>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</si>
  <si>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</si>
  <si>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</si>
  <si>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</si>
  <si>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</si>
  <si>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</si>
  <si>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</si>
  <si>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</si>
  <si>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</si>
  <si>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</si>
  <si>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</si>
  <si>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</si>
  <si>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</si>
  <si>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</si>
  <si>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</si>
  <si>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</si>
  <si>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</si>
  <si>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</si>
  <si>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</si>
  <si>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</si>
  <si>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</si>
  <si>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</si>
  <si>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</si>
  <si>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</si>
  <si>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</si>
  <si>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</si>
  <si>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</si>
  <si>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</si>
  <si>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</si>
  <si>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</si>
  <si>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</si>
  <si>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</si>
  <si>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</si>
  <si>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</si>
  <si>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</si>
  <si>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</si>
  <si>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</si>
  <si>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</si>
  <si>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</si>
  <si>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</si>
  <si>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</si>
  <si>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</si>
  <si>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</si>
  <si>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</si>
  <si>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</si>
  <si>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</si>
  <si>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</si>
  <si>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</si>
  <si>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</si>
  <si>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</si>
  <si>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</si>
  <si>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</si>
  <si>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</si>
  <si>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</si>
  <si>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</si>
  <si>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</si>
  <si>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</si>
  <si>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</si>
  <si>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</si>
  <si>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</si>
  <si>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</si>
  <si>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</si>
  <si>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</si>
  <si>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</si>
  <si>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</si>
  <si>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</si>
  <si>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</si>
  <si>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</si>
  <si>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</si>
  <si>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</si>
  <si>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</si>
  <si>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</si>
  <si>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</si>
  <si>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</si>
  <si>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</si>
  <si>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</si>
  <si>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</si>
  <si>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</si>
  <si>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</si>
  <si>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</si>
  <si>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</si>
  <si>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</si>
  <si>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</si>
  <si>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</si>
  <si>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</si>
  <si>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</si>
  <si>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</si>
  <si>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</si>
  <si>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</si>
  <si>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</si>
  <si>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</si>
  <si>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</si>
  <si>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</si>
  <si>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</si>
  <si>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</si>
  <si>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</si>
  <si>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</si>
  <si>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</si>
  <si>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</si>
  <si>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</si>
  <si>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</si>
  <si>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</si>
  <si>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</si>
  <si>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</si>
  <si>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</si>
  <si>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</si>
  <si>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</si>
  <si>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</si>
  <si>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</si>
  <si>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</si>
  <si>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</si>
  <si>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</si>
  <si>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</si>
  <si>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</si>
  <si>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</si>
  <si>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</si>
  <si>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</si>
  <si>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</si>
  <si>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</si>
  <si>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</si>
  <si>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</si>
  <si>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</si>
  <si>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</si>
  <si>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</si>
  <si>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</si>
  <si>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</si>
  <si>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</si>
  <si>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</si>
  <si>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</si>
  <si>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</si>
  <si>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</si>
  <si>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</si>
  <si>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</si>
  <si>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</si>
  <si>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</si>
  <si>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</si>
  <si>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</si>
  <si>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</si>
  <si>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</si>
  <si>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</si>
  <si>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</si>
  <si>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</si>
  <si>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</si>
  <si>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</si>
  <si>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</si>
  <si>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</si>
  <si>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</si>
  <si>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</si>
  <si>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</si>
  <si>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</si>
  <si>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</si>
  <si>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</si>
  <si>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</si>
  <si>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</si>
  <si>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</si>
  <si>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</si>
  <si>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</si>
  <si>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</si>
  <si>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</si>
  <si>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</si>
  <si>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</si>
  <si>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</si>
  <si>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</si>
  <si>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</si>
  <si>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</si>
  <si>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</si>
  <si>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</si>
  <si>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</si>
  <si>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</si>
  <si>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</si>
  <si>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</si>
  <si>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</si>
  <si>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</si>
  <si>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</si>
  <si>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</si>
  <si>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</si>
  <si>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</si>
  <si>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</si>
  <si>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</si>
  <si>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</si>
  <si>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</si>
  <si>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</si>
  <si>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</si>
  <si>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</si>
  <si>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</si>
  <si>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</si>
  <si>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</si>
  <si>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</si>
  <si>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</si>
  <si>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</si>
  <si>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</si>
  <si>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</si>
  <si>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</si>
  <si>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</si>
  <si>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</si>
  <si>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</si>
  <si>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</si>
  <si>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</si>
  <si>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</si>
  <si>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</si>
  <si>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</si>
  <si>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</si>
  <si>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</si>
  <si>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</si>
  <si>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</si>
  <si>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</si>
  <si>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</si>
  <si>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</si>
  <si>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</si>
  <si>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</si>
  <si>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</si>
  <si>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</si>
  <si>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</si>
  <si>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</si>
  <si>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</si>
  <si>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</si>
  <si>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</si>
  <si>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</si>
  <si>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</si>
  <si>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</si>
  <si>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</si>
  <si>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</si>
  <si>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</si>
  <si>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</si>
  <si>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</si>
  <si>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</si>
  <si>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</si>
  <si>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</si>
  <si>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</si>
  <si>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</si>
  <si>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</si>
  <si>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</si>
  <si>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</si>
  <si>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</si>
  <si>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</si>
  <si>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</si>
  <si>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</si>
  <si>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</si>
  <si>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</si>
  <si>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</si>
  <si>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</si>
  <si>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</si>
  <si>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</si>
  <si>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</si>
  <si>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</si>
  <si>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</si>
  <si>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</si>
  <si>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</si>
  <si>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</si>
  <si>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</si>
  <si>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</si>
  <si>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</si>
  <si>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</si>
  <si>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</si>
  <si>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</si>
  <si>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</si>
  <si>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</si>
  <si>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</si>
  <si>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</si>
  <si>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</si>
  <si>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</si>
  <si>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</si>
  <si>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</si>
  <si>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</si>
  <si>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</si>
  <si>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</si>
  <si>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</si>
  <si>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</si>
  <si>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</si>
  <si>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</si>
  <si>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</si>
  <si>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</si>
  <si>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</si>
  <si>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</si>
  <si>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</si>
  <si>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</si>
  <si>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</si>
  <si>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</si>
  <si>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</si>
  <si>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</si>
  <si>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</si>
  <si>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</si>
  <si>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</si>
  <si>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</si>
  <si>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</si>
  <si>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</si>
  <si>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</si>
  <si>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</si>
  <si>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</si>
  <si>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</si>
  <si>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</si>
  <si>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</si>
  <si>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</si>
  <si>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</si>
  <si>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</si>
  <si>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</si>
  <si>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</si>
  <si>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</si>
  <si>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</si>
  <si>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</si>
  <si>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</si>
  <si>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</si>
  <si>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</si>
  <si>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</si>
  <si>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</si>
  <si>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</si>
  <si>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</si>
  <si>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</si>
  <si>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</si>
  <si>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</si>
  <si>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</si>
  <si>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</si>
  <si>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</si>
  <si>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</si>
  <si>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</si>
  <si>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</si>
  <si>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</si>
  <si>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</si>
  <si>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</si>
  <si>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</si>
  <si>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</si>
  <si>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</si>
  <si>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</si>
  <si>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</si>
  <si>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</si>
  <si>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</si>
  <si>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</si>
  <si>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</si>
  <si>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</si>
  <si>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</si>
  <si>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</si>
  <si>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</si>
  <si>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</si>
  <si>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</si>
  <si>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</si>
  <si>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</si>
  <si>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</si>
  <si>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</si>
  <si>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</si>
  <si>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</si>
  <si>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</si>
  <si>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</si>
  <si>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</si>
  <si>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</si>
  <si>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</si>
  <si>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</si>
  <si>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</si>
  <si>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</si>
  <si>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</si>
  <si>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</si>
  <si>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</si>
  <si>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</si>
  <si>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</si>
  <si>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</si>
  <si>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</si>
  <si>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</si>
  <si>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</si>
  <si>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</si>
  <si>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</si>
  <si>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</si>
  <si>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</si>
  <si>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</si>
  <si>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</si>
  <si>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</si>
  <si>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</si>
  <si>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</si>
  <si>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</si>
  <si>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</si>
  <si>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</si>
  <si>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</si>
  <si>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</si>
  <si>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</si>
  <si>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</si>
  <si>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</si>
  <si>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</si>
  <si>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</si>
  <si>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</si>
  <si>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</si>
  <si>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</si>
  <si>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</si>
  <si>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</si>
  <si>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</si>
  <si>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</si>
  <si>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</si>
  <si>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</si>
  <si>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</si>
  <si>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</si>
  <si>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</si>
  <si>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</si>
  <si>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</si>
  <si>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</si>
  <si>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</si>
  <si>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</si>
  <si>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</si>
  <si>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</si>
  <si>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</si>
  <si>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</si>
  <si>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</si>
  <si>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</si>
  <si>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</si>
  <si>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</si>
  <si>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</si>
  <si>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</si>
  <si>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</si>
  <si>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</si>
  <si>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</si>
  <si>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</si>
  <si>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</si>
  <si>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</si>
  <si>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</si>
  <si>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</si>
  <si>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</si>
  <si>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</si>
  <si>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</si>
  <si>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</si>
  <si>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</si>
  <si>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</si>
  <si>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</si>
  <si>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</si>
  <si>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</si>
  <si>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</si>
  <si>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</si>
  <si>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</si>
  <si>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</si>
  <si>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</si>
  <si>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</si>
  <si>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</si>
  <si>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</si>
  <si>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</si>
  <si>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</si>
  <si>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</si>
  <si>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</si>
  <si>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</si>
  <si>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</si>
  <si>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</si>
  <si>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</si>
  <si>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</si>
  <si>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</si>
  <si>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</si>
  <si>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</si>
  <si>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</si>
  <si>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</si>
  <si>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</si>
  <si>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</si>
  <si>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</si>
  <si>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</si>
  <si>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</si>
  <si>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</si>
  <si>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</si>
  <si>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</si>
  <si>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</si>
  <si>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</si>
  <si>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</si>
  <si>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</si>
  <si>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</si>
  <si>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</si>
  <si>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</si>
  <si>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</si>
  <si>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</si>
  <si>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</si>
  <si>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</si>
  <si>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</si>
  <si>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</si>
  <si>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</si>
  <si>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</si>
  <si>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</si>
  <si>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</si>
  <si>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</si>
  <si>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</si>
  <si>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</si>
  <si>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</si>
  <si>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</si>
  <si>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</si>
  <si>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</si>
  <si>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</si>
  <si>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</si>
  <si>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</si>
  <si>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</si>
  <si>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</si>
  <si>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</si>
  <si>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</si>
  <si>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</si>
  <si>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</si>
  <si>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</si>
  <si>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</si>
  <si>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</si>
  <si>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</si>
  <si>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</si>
  <si>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</si>
  <si>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</si>
  <si>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</si>
  <si>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</si>
  <si>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</si>
  <si>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</si>
  <si>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</si>
  <si>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</si>
  <si>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</si>
  <si>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</si>
  <si>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</si>
  <si>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</si>
  <si>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</si>
  <si>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</si>
  <si>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</si>
  <si>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</si>
  <si>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</si>
  <si>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</si>
  <si>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</si>
  <si>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</si>
  <si>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</si>
  <si>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</si>
  <si>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</si>
  <si>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</si>
  <si>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</si>
  <si>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</si>
  <si>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</si>
  <si>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</si>
  <si>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</si>
  <si>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</si>
  <si>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</si>
  <si>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</si>
  <si>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</si>
  <si>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</si>
  <si>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</si>
  <si>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</si>
  <si>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</si>
  <si>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</si>
  <si>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</si>
  <si>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</si>
  <si>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</si>
  <si>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</si>
  <si>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</si>
  <si>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</si>
  <si>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</si>
  <si>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</si>
  <si>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</si>
  <si>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</si>
  <si>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</si>
  <si>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</si>
  <si>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</si>
  <si>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</si>
  <si>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</si>
  <si>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</si>
  <si>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</si>
  <si>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</si>
  <si>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</si>
  <si>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</si>
  <si>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</si>
  <si>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</si>
  <si>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</si>
  <si>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</si>
  <si>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</si>
  <si>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</si>
  <si>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</si>
  <si>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</si>
  <si>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</si>
  <si>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</si>
  <si>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</si>
  <si>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</si>
  <si>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</si>
  <si>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</si>
  <si>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</si>
  <si>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</si>
  <si>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</si>
  <si>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</si>
  <si>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</si>
  <si>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</si>
  <si>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</si>
  <si>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</si>
  <si>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</si>
  <si>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</si>
  <si>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</si>
  <si>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</si>
  <si>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</si>
  <si>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</si>
  <si>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</si>
  <si>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</si>
  <si>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</si>
  <si>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</si>
  <si>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</si>
  <si>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</si>
  <si>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</si>
  <si>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</si>
  <si>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</si>
  <si>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</si>
  <si>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</si>
  <si>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</si>
  <si>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</si>
  <si>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</si>
  <si>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</si>
  <si>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</si>
  <si>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</si>
  <si>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</si>
  <si>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</si>
  <si>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</si>
  <si>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</si>
  <si>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</si>
  <si>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</si>
  <si>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</si>
  <si>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</si>
  <si>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</si>
  <si>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</si>
  <si>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</si>
  <si>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</si>
  <si>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</si>
  <si>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</si>
  <si>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</si>
  <si>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</si>
  <si>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</si>
  <si>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</si>
  <si>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</si>
  <si>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</si>
  <si>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</si>
  <si>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</si>
  <si>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</si>
  <si>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</si>
  <si>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</si>
  <si>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</si>
  <si>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</si>
  <si>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</si>
  <si>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</si>
  <si>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</si>
  <si>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</si>
  <si>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</si>
  <si>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</si>
  <si>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</si>
  <si>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</si>
  <si>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</si>
  <si>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</si>
  <si>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</si>
  <si>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</si>
  <si>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</si>
  <si>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</si>
  <si>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</si>
  <si>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</si>
  <si>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</si>
  <si>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</si>
  <si>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</si>
  <si>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</si>
  <si>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</si>
  <si>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</si>
  <si>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</si>
  <si>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</si>
  <si>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</si>
  <si>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</si>
  <si>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</si>
  <si>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</si>
  <si>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</si>
  <si>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</si>
  <si>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</si>
  <si>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</si>
  <si>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</si>
  <si>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</si>
  <si>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</si>
  <si>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</si>
  <si>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</si>
  <si>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</si>
  <si>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</si>
  <si>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</si>
  <si>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</si>
  <si>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</si>
  <si>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</si>
  <si>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</si>
  <si>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</si>
  <si>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</si>
  <si>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</si>
  <si>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</si>
  <si>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</si>
  <si>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</si>
  <si>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</si>
  <si>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</si>
  <si>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</si>
  <si>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</si>
  <si>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</si>
  <si>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</si>
  <si>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</si>
  <si>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</si>
  <si>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</si>
  <si>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</si>
  <si>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</si>
  <si>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</si>
  <si>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</si>
  <si>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</si>
  <si>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</si>
  <si>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</si>
  <si>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</si>
  <si>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</si>
  <si>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</si>
  <si>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</si>
  <si>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</si>
  <si>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</si>
  <si>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</si>
  <si>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</si>
  <si>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</si>
  <si>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</si>
  <si>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</si>
  <si>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</si>
  <si>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</si>
  <si>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</si>
  <si>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</si>
  <si>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</si>
  <si>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</si>
  <si>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</si>
  <si>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</si>
  <si>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</si>
  <si>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</si>
  <si>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</si>
  <si>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</si>
  <si>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</si>
  <si>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</si>
  <si>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</si>
  <si>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</si>
  <si>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</si>
  <si>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</si>
  <si>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</si>
  <si>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</si>
  <si>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</si>
  <si>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</si>
  <si>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</si>
  <si>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</si>
  <si>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</si>
  <si>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</si>
  <si>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</si>
  <si>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</si>
  <si>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</si>
  <si>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</si>
  <si>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</si>
  <si>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</si>
  <si>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</si>
  <si>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</si>
  <si>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</si>
  <si>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</si>
  <si>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</si>
  <si>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</si>
  <si>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</si>
  <si>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</si>
  <si>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</si>
  <si>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</si>
  <si>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</si>
  <si>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</si>
  <si>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</si>
  <si>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</si>
  <si>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</si>
  <si>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</si>
  <si>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</si>
  <si>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</si>
  <si>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</si>
  <si>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</si>
  <si>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</si>
  <si>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</si>
  <si>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</si>
  <si>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</si>
  <si>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</si>
  <si>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</si>
  <si>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</si>
  <si>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</si>
  <si>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</si>
  <si>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</si>
  <si>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</si>
  <si>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</si>
  <si>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</si>
  <si>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</si>
  <si>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</si>
  <si>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</si>
  <si>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</si>
  <si>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</si>
  <si>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</si>
  <si>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</si>
  <si>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</si>
  <si>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</si>
  <si>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</si>
  <si>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</si>
  <si>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</si>
  <si>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</si>
  <si>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</si>
  <si>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</si>
  <si>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</si>
  <si>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</si>
  <si>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</si>
  <si>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</si>
  <si>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</si>
  <si>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</si>
  <si>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</si>
  <si>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</si>
  <si>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</si>
  <si>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</si>
  <si>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</si>
  <si>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</si>
  <si>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</si>
  <si>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</si>
  <si>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</si>
  <si>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</si>
  <si>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</si>
  <si>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</si>
  <si>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</si>
  <si>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</si>
  <si>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</si>
  <si>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</si>
  <si>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</si>
  <si>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</si>
  <si>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</si>
  <si>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</si>
  <si>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</si>
  <si>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</si>
  <si>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</si>
  <si>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</si>
  <si>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</si>
  <si>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</si>
  <si>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</si>
  <si>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</si>
  <si>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</si>
  <si>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</si>
  <si>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</si>
  <si>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</si>
  <si>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</si>
  <si>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</si>
  <si>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</si>
  <si>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</si>
  <si>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</si>
  <si>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</si>
  <si>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</si>
  <si>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</si>
  <si>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</si>
  <si>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</si>
  <si>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</si>
  <si>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</si>
  <si>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</si>
  <si>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</si>
  <si>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</si>
  <si>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</si>
  <si>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</si>
  <si>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</si>
  <si>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</si>
  <si>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</si>
  <si>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</si>
  <si>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</si>
  <si>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</si>
  <si>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</si>
  <si>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</si>
  <si>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</si>
  <si>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</si>
  <si>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</si>
  <si>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</si>
  <si>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</si>
  <si>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</si>
  <si>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</si>
  <si>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</si>
  <si>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</si>
  <si>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</si>
  <si>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</si>
  <si>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</si>
  <si>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</si>
  <si>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</si>
  <si>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</si>
  <si>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</si>
  <si>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</si>
  <si>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</si>
  <si>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</si>
  <si>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</si>
  <si>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</si>
  <si>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</si>
  <si>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</si>
  <si>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</si>
  <si>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</si>
  <si>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</si>
  <si>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</si>
  <si>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</si>
  <si>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</si>
  <si>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</si>
  <si>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</si>
  <si>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</si>
  <si>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</si>
  <si>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</si>
  <si>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</si>
  <si>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</si>
  <si>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</si>
  <si>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</si>
  <si>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</si>
  <si>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</si>
  <si>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</si>
  <si>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</si>
  <si>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</si>
  <si>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</si>
  <si>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</si>
  <si>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</si>
  <si>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</si>
  <si>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</si>
  <si>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</si>
  <si>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</si>
  <si>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</si>
  <si>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</si>
  <si>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</si>
  <si>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</si>
  <si>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</si>
  <si>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</si>
  <si>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</si>
  <si>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</si>
  <si>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</si>
  <si>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</si>
  <si>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</si>
  <si>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</si>
  <si>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</si>
  <si>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</si>
  <si>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</si>
  <si>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</si>
  <si>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</si>
  <si>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</si>
  <si>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</si>
  <si>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</si>
  <si>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</si>
  <si>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</si>
  <si>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</si>
  <si>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</si>
  <si>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</si>
  <si>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</si>
  <si>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</si>
  <si>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</si>
  <si>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</si>
  <si>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</si>
  <si>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</si>
  <si>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</si>
  <si>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</si>
  <si>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</si>
  <si>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</si>
  <si>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</si>
  <si>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</si>
  <si>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</si>
  <si>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</si>
  <si>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</si>
  <si>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</si>
  <si>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</si>
  <si>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</si>
  <si>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</si>
  <si>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</si>
  <si>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</si>
  <si>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</si>
  <si>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</si>
  <si>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</si>
  <si>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</si>
  <si>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</si>
  <si>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</si>
  <si>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</si>
  <si>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</si>
  <si>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</si>
  <si>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</si>
  <si>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</si>
  <si>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</si>
  <si>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</si>
  <si>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</si>
  <si>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</si>
  <si>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</si>
  <si>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</si>
  <si>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</si>
  <si>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</si>
  <si>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</si>
  <si>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</si>
  <si>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</si>
  <si>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</si>
  <si>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</si>
  <si>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</si>
  <si>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</si>
  <si>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</si>
  <si>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</si>
  <si>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</si>
  <si>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</si>
  <si>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</si>
  <si>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</si>
  <si>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</si>
  <si>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</si>
  <si>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</si>
  <si>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</si>
  <si>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</si>
  <si>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</si>
  <si>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</si>
  <si>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</si>
  <si>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</si>
  <si>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</si>
  <si>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</si>
  <si>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</si>
  <si>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</si>
  <si>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</si>
  <si>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</si>
  <si>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</si>
  <si>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</si>
  <si>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</si>
  <si>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</si>
  <si>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</si>
  <si>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</si>
  <si>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</si>
  <si>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</si>
  <si>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</si>
  <si>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</si>
  <si>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</si>
  <si>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</si>
  <si>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</si>
  <si>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</si>
  <si>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</si>
  <si>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</si>
  <si>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</si>
  <si>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</si>
  <si>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</si>
  <si>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</si>
  <si>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</si>
  <si>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</si>
  <si>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</si>
  <si>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</si>
  <si>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</si>
  <si>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</si>
  <si>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</si>
  <si>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</si>
  <si>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</si>
  <si>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</si>
  <si>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</si>
  <si>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</si>
  <si>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</si>
  <si>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</si>
  <si>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</si>
  <si>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</si>
  <si>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</si>
  <si>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</si>
  <si>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</si>
  <si>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</si>
  <si>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</si>
  <si>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</si>
  <si>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</si>
  <si>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</si>
  <si>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</si>
  <si>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</si>
  <si>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</si>
  <si>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</si>
  <si>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</si>
  <si>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</si>
  <si>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</si>
  <si>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</si>
  <si>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</si>
  <si>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</si>
  <si>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</si>
  <si>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</si>
  <si>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</si>
  <si>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</si>
  <si>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</si>
  <si>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</si>
  <si>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</si>
  <si>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</si>
  <si>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</si>
  <si>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</si>
  <si>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</si>
  <si>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</si>
  <si>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</si>
  <si>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</si>
  <si>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</si>
  <si>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</si>
  <si>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</si>
  <si>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</si>
  <si>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</si>
  <si>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</si>
  <si>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</si>
  <si>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</si>
  <si>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</si>
  <si>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</si>
  <si>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</si>
  <si>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</si>
  <si>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</si>
  <si>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</si>
  <si>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</si>
  <si>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</si>
  <si>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</si>
  <si>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</si>
  <si>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</si>
  <si>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</si>
  <si>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</si>
  <si>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</si>
  <si>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</si>
  <si>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</si>
  <si>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</si>
  <si>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</si>
  <si>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</si>
  <si>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</si>
  <si>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</si>
  <si>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</si>
  <si>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</si>
  <si>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</si>
  <si>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</si>
  <si>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</si>
  <si>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</si>
  <si>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</si>
  <si>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</si>
  <si>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</si>
  <si>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</si>
  <si>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</si>
  <si>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</si>
  <si>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</si>
  <si>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</si>
  <si>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</si>
  <si>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</si>
  <si>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</si>
  <si>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</si>
  <si>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</si>
  <si>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</si>
  <si>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</si>
  <si>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</si>
  <si>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</si>
  <si>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</si>
  <si>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</si>
  <si>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</si>
  <si>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</si>
  <si>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</si>
  <si>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</si>
  <si>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</si>
  <si>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</si>
  <si>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</si>
  <si>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</si>
  <si>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</si>
  <si>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</si>
  <si>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</si>
  <si>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</si>
  <si>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</si>
  <si>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</si>
  <si>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</si>
  <si>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</si>
  <si>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</si>
  <si>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</si>
  <si>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</si>
  <si>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</si>
  <si>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</si>
  <si>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</si>
  <si>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</si>
  <si>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</si>
  <si>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</si>
  <si>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</si>
  <si>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</si>
  <si>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</si>
  <si>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</si>
  <si>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</si>
  <si>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</si>
  <si>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</si>
  <si>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</si>
  <si>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</si>
  <si>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</si>
  <si>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</si>
  <si>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</si>
  <si>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</si>
  <si>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</si>
  <si>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</si>
  <si>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</si>
  <si>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</si>
  <si>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</si>
  <si>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</si>
  <si>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</si>
  <si>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</si>
  <si>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</si>
  <si>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</si>
  <si>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</si>
  <si>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</si>
  <si>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</si>
  <si>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</si>
  <si>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</si>
  <si>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</si>
  <si>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</si>
  <si>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</si>
  <si>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</si>
  <si>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</si>
  <si>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</si>
  <si>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</si>
  <si>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</si>
  <si>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</si>
  <si>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</si>
  <si>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</si>
  <si>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</si>
  <si>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</si>
  <si>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</si>
  <si>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</si>
  <si>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</si>
  <si>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</si>
  <si>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</si>
  <si>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</si>
  <si>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</si>
  <si>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</si>
  <si>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</si>
  <si>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</si>
  <si>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</si>
  <si>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</si>
  <si>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</si>
  <si>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</si>
  <si>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</si>
  <si>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</si>
  <si>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</si>
  <si>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</si>
  <si>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</si>
  <si>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</si>
  <si>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</si>
  <si>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</si>
  <si>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</si>
  <si>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</si>
  <si>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</si>
  <si>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</si>
  <si>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</si>
  <si>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</si>
  <si>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</si>
  <si>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</si>
  <si>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</si>
  <si>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</si>
  <si>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</si>
  <si>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</si>
  <si>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</si>
  <si>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</si>
  <si>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</si>
  <si>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</si>
  <si>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</si>
  <si>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</si>
  <si>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</si>
  <si>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</si>
  <si>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</si>
  <si>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</si>
  <si>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</si>
  <si>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</si>
  <si>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</si>
  <si>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</si>
  <si>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</si>
  <si>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</si>
  <si>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</si>
  <si>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</si>
  <si>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</si>
  <si>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</si>
  <si>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</si>
  <si>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</si>
  <si>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</si>
  <si>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</si>
  <si>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</si>
  <si>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</si>
  <si>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</si>
  <si>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</si>
  <si>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</si>
  <si>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</si>
  <si>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</si>
  <si>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</si>
  <si>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</si>
  <si>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</si>
  <si>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</si>
  <si>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</si>
  <si>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</si>
  <si>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</si>
  <si>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</si>
  <si>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</si>
  <si>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</si>
  <si>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</si>
  <si>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</si>
  <si>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</si>
  <si>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</si>
  <si>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</si>
  <si>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</si>
  <si>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</si>
  <si>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</si>
  <si>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</si>
  <si>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</si>
  <si>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</si>
  <si>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</si>
  <si>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</si>
  <si>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</si>
  <si>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</si>
  <si>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</si>
  <si>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</si>
  <si>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</si>
  <si>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</si>
  <si>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</si>
  <si>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</si>
  <si>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</si>
  <si>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</si>
  <si>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</si>
  <si>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</si>
  <si>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</si>
  <si>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</si>
  <si>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</si>
  <si>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</si>
  <si>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</si>
  <si>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</si>
  <si>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</si>
  <si>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</si>
  <si>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</si>
  <si>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</si>
  <si>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</si>
  <si>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</si>
  <si>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</si>
  <si>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</si>
  <si>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</si>
  <si>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</si>
  <si>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</si>
  <si>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</si>
  <si>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</si>
  <si>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</si>
  <si>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</si>
  <si>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</si>
  <si>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</si>
  <si>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</si>
  <si>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</si>
  <si>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</si>
  <si>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</si>
  <si>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</si>
  <si>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</si>
  <si>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</si>
  <si>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</si>
  <si>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</si>
  <si>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</si>
  <si>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</si>
  <si>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</si>
  <si>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</si>
  <si>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</si>
  <si>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</si>
  <si>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</si>
  <si>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</si>
  <si>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</si>
  <si>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</si>
  <si>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</si>
  <si>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</si>
  <si>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</si>
  <si>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</si>
  <si>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</si>
  <si>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</si>
  <si>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</si>
  <si>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</si>
  <si>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</si>
  <si>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</si>
  <si>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</si>
  <si>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</si>
  <si>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</si>
  <si>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</si>
  <si>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</si>
  <si>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</si>
  <si>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</si>
  <si>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</si>
  <si>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</si>
  <si>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</si>
  <si>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</si>
  <si>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</si>
  <si>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</si>
  <si>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</si>
  <si>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</si>
  <si>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</si>
  <si>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</si>
  <si>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</si>
  <si>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</si>
  <si>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</si>
  <si>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</si>
  <si>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</si>
  <si>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</si>
  <si>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</si>
  <si>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</si>
  <si>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</si>
  <si>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</si>
  <si>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</si>
  <si>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</si>
  <si>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</si>
  <si>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</si>
  <si>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</si>
  <si>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</si>
  <si>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</si>
  <si>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</si>
  <si>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</si>
  <si>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</si>
  <si>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</si>
  <si>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</si>
  <si>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</si>
  <si>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</si>
  <si>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</si>
  <si>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</si>
  <si>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</si>
  <si>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</si>
  <si>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</si>
  <si>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</si>
  <si>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</si>
  <si>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</si>
  <si>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</si>
  <si>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</si>
  <si>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</si>
  <si>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</si>
  <si>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</si>
  <si>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</si>
  <si>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</si>
  <si>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</si>
  <si>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</si>
  <si>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</si>
  <si>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</si>
  <si>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</si>
  <si>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</si>
  <si>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</si>
  <si>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</si>
  <si>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</si>
  <si>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</si>
  <si>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</si>
  <si>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</si>
  <si>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</si>
  <si>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</si>
  <si>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</si>
  <si>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</si>
  <si>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</si>
  <si>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</si>
  <si>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</si>
  <si>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</si>
  <si>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</si>
  <si>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</si>
  <si>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</si>
  <si>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</si>
  <si>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</si>
  <si>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</si>
  <si>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</si>
  <si>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</si>
  <si>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</si>
  <si>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</si>
  <si>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</si>
  <si>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</si>
  <si>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</si>
  <si>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</si>
  <si>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</si>
  <si>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</si>
  <si>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</si>
  <si>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</si>
  <si>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</si>
  <si>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</si>
  <si>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</si>
  <si>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</si>
  <si>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</si>
  <si>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</si>
  <si>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</si>
  <si>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</si>
  <si>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</si>
  <si>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</si>
  <si>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</si>
  <si>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</si>
  <si>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</si>
  <si>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</si>
  <si>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</si>
  <si>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</si>
  <si>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</si>
  <si>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</si>
  <si>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</si>
  <si>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</si>
  <si>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</si>
  <si>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</si>
  <si>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</si>
  <si>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</si>
  <si>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</si>
  <si>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</si>
  <si>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</si>
  <si>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</si>
  <si>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</si>
  <si>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</si>
  <si>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</si>
  <si>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</si>
  <si>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</si>
  <si>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</si>
  <si>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</si>
  <si>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</si>
  <si>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</si>
  <si>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</si>
  <si>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</si>
  <si>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</si>
  <si>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</si>
  <si>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</si>
  <si>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</si>
  <si>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</si>
  <si>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</si>
  <si>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</si>
  <si>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</si>
  <si>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</si>
  <si>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</si>
  <si>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</si>
  <si>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</si>
  <si>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</si>
  <si>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</si>
  <si>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</si>
  <si>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</si>
  <si>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</si>
  <si>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</si>
  <si>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</si>
  <si>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</si>
  <si>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</si>
  <si>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</si>
  <si>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</si>
  <si>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</si>
  <si>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</si>
  <si>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</si>
  <si>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</si>
  <si>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</si>
  <si>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</si>
  <si>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</si>
  <si>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</si>
  <si>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</si>
  <si>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</si>
  <si>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</si>
  <si>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</si>
  <si>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</si>
  <si>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</si>
  <si>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</si>
  <si>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</si>
  <si>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</si>
  <si>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</si>
  <si>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</si>
  <si>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</si>
  <si>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</si>
  <si>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</si>
  <si>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</si>
  <si>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</si>
  <si>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</si>
  <si>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</si>
  <si>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</si>
  <si>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</si>
  <si>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</si>
  <si>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</si>
  <si>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</si>
  <si>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</si>
  <si>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</si>
  <si>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</si>
  <si>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</si>
  <si>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</si>
  <si>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</si>
  <si>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</si>
  <si>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</si>
  <si>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</si>
  <si>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</si>
  <si>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</si>
  <si>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</si>
  <si>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</si>
  <si>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</si>
  <si>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</si>
  <si>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</si>
  <si>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</si>
  <si>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</si>
  <si>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</si>
  <si>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</si>
  <si>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</si>
  <si>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</si>
  <si>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</si>
  <si>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</si>
  <si>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</si>
  <si>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</si>
  <si>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</si>
  <si>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</si>
  <si>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</si>
  <si>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</si>
  <si>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</si>
  <si>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</si>
  <si>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</si>
  <si>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</si>
  <si>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</si>
  <si>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</si>
  <si>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</si>
  <si>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</si>
  <si>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</si>
  <si>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</si>
  <si>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</si>
  <si>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</si>
  <si>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</si>
  <si>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</si>
  <si>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</si>
  <si>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</si>
  <si>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</si>
  <si>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</si>
  <si>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</si>
  <si>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</si>
  <si>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</si>
  <si>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</si>
  <si>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</si>
  <si>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</si>
  <si>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</si>
  <si>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</si>
  <si>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</si>
  <si>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</si>
  <si>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</si>
  <si>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</si>
  <si>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</si>
  <si>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</si>
  <si>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</si>
  <si>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</si>
  <si>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</si>
  <si>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</si>
  <si>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</si>
  <si>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</si>
  <si>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</si>
  <si>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</si>
  <si>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</si>
  <si>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</si>
  <si>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</si>
  <si>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</si>
  <si>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</si>
  <si>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</si>
  <si>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</si>
  <si>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</si>
  <si>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</si>
  <si>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</si>
  <si>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</si>
  <si>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</si>
  <si>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</si>
  <si>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</si>
  <si>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</si>
  <si>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</si>
  <si>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</si>
  <si>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</si>
  <si>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</si>
  <si>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</si>
  <si>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</si>
  <si>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</si>
  <si>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</si>
  <si>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</si>
  <si>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</si>
  <si>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</si>
  <si>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</si>
  <si>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</si>
  <si>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</si>
  <si>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</si>
  <si>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</si>
  <si>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</si>
  <si>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</si>
  <si>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</si>
  <si>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</si>
  <si>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</si>
  <si>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</si>
  <si>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</si>
  <si>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</si>
  <si>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</si>
  <si>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</si>
  <si>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</si>
  <si>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</si>
  <si>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</si>
  <si>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</si>
  <si>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</si>
  <si>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</si>
  <si>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</si>
  <si>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</si>
  <si>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</si>
  <si>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</si>
  <si>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</si>
  <si>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</si>
  <si>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</si>
  <si>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</si>
  <si>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</si>
  <si>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</si>
  <si>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</si>
  <si>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</si>
  <si>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</si>
  <si>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</si>
  <si>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</si>
  <si>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</si>
  <si>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</si>
  <si>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</si>
  <si>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</si>
  <si>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</si>
  <si>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</si>
  <si>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</si>
  <si>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</si>
  <si>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</si>
  <si>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</si>
  <si>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</si>
  <si>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</si>
  <si>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</si>
  <si>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</si>
  <si>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</si>
  <si>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</si>
  <si>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</si>
  <si>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</si>
  <si>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</si>
  <si>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</si>
  <si>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</si>
  <si>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</si>
  <si>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</si>
  <si>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</si>
  <si>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</si>
  <si>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</si>
  <si>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</si>
  <si>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</si>
  <si>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</si>
  <si>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</si>
  <si>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</si>
  <si>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</si>
  <si>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</si>
  <si>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</si>
  <si>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</si>
  <si>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</si>
  <si>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</si>
  <si>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</si>
  <si>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</si>
  <si>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</si>
  <si>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</si>
  <si>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</si>
  <si>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</si>
  <si>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</si>
  <si>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</si>
  <si>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</si>
  <si>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</si>
  <si>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</si>
  <si>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</si>
  <si>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</si>
  <si>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</si>
  <si>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</si>
  <si>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</si>
  <si>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</si>
  <si>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</si>
  <si>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</si>
  <si>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</si>
  <si>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</si>
  <si>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</si>
  <si>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</si>
  <si>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</si>
  <si>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</si>
  <si>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</si>
  <si>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</si>
  <si>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</si>
  <si>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</si>
  <si>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</si>
  <si>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</si>
  <si>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</si>
  <si>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</si>
  <si>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</si>
  <si>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</si>
  <si>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</si>
  <si>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</si>
  <si>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</si>
  <si>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</si>
  <si>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</si>
  <si>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</si>
  <si>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</si>
  <si>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</si>
  <si>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</si>
  <si>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</si>
  <si>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</si>
  <si>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</si>
  <si>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</si>
  <si>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</si>
  <si>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</si>
  <si>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</si>
  <si>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</si>
  <si>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</si>
  <si>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</si>
  <si>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</si>
  <si>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</si>
  <si>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</si>
  <si>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</si>
  <si>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</si>
  <si>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</si>
  <si>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</si>
  <si>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</si>
  <si>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</si>
  <si>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</si>
  <si>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</si>
  <si>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</si>
  <si>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</si>
  <si>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</si>
  <si>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</si>
  <si>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</si>
  <si>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</si>
  <si>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</si>
  <si>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</si>
  <si>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</si>
  <si>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</si>
  <si>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</si>
  <si>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</si>
  <si>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</si>
  <si>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</si>
  <si>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</si>
  <si>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</si>
  <si>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</si>
  <si>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</si>
  <si>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</si>
  <si>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</si>
  <si>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</si>
  <si>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</si>
  <si>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</si>
  <si>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</si>
  <si>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</si>
  <si>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</si>
  <si>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</si>
  <si>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</si>
  <si>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</si>
  <si>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</si>
  <si>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</si>
  <si>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</si>
  <si>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</si>
  <si>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</si>
  <si>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</si>
  <si>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</si>
  <si>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</si>
  <si>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</si>
  <si>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</si>
  <si>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</si>
  <si>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</si>
  <si>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</si>
  <si>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</si>
  <si>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</si>
  <si>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</si>
  <si>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</si>
  <si>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</si>
  <si>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</si>
  <si>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</si>
  <si>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</si>
  <si>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</si>
  <si>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</si>
  <si>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</si>
  <si>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</si>
  <si>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</si>
  <si>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</si>
  <si>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</si>
  <si>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</si>
  <si>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</si>
  <si>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</si>
  <si>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</si>
  <si>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</si>
  <si>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</si>
  <si>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</si>
  <si>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</si>
  <si>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</si>
  <si>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</si>
  <si>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</si>
  <si>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</si>
  <si>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</si>
  <si>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</si>
  <si>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</si>
  <si>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</si>
  <si>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</si>
  <si>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</si>
  <si>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</si>
  <si>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</si>
  <si>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</si>
  <si>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</si>
  <si>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</si>
  <si>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</si>
  <si>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</si>
  <si>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</si>
  <si>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</si>
  <si>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</si>
  <si>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</si>
  <si>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</si>
  <si>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</si>
  <si>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</si>
  <si>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</si>
  <si>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</si>
  <si>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</si>
  <si>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</si>
  <si>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</si>
  <si>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</si>
  <si>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</si>
  <si>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</si>
  <si>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</si>
  <si>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</si>
  <si>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</si>
  <si>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</si>
  <si>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</si>
  <si>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</si>
  <si>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</si>
  <si>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</si>
  <si>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</si>
  <si>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</si>
  <si>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</si>
  <si>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</si>
  <si>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</si>
  <si>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</si>
  <si>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</si>
  <si>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</si>
  <si>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</si>
  <si>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</si>
  <si>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</si>
  <si>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</si>
  <si>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</si>
  <si>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</si>
  <si>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</si>
  <si>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</si>
  <si>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</si>
  <si>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</si>
  <si>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</si>
  <si>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</si>
  <si>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</si>
  <si>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</si>
  <si>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</si>
  <si>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</si>
  <si>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</si>
  <si>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</si>
  <si>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</si>
  <si>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</si>
  <si>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</si>
  <si>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</si>
  <si>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</si>
  <si>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</si>
  <si>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</si>
  <si>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</si>
  <si>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</si>
  <si>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</si>
  <si>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</si>
  <si>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</si>
  <si>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</si>
  <si>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</si>
  <si>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</si>
  <si>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</si>
  <si>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</si>
  <si>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</si>
  <si>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</si>
  <si>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</si>
  <si>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</si>
  <si>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</si>
  <si>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</si>
  <si>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</si>
  <si>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</si>
  <si>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</si>
  <si>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</si>
  <si>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</si>
  <si>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</si>
  <si>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</si>
  <si>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</si>
  <si>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</si>
  <si>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</si>
  <si>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</si>
  <si>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</si>
  <si>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</si>
  <si>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</si>
  <si>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</si>
  <si>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</si>
  <si>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</si>
  <si>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</si>
  <si>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</si>
  <si>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</si>
  <si>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</si>
  <si>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</si>
  <si>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</si>
  <si>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</si>
  <si>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</si>
  <si>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</si>
  <si>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</si>
  <si>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</si>
  <si>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</si>
  <si>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</si>
  <si>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</si>
  <si>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</si>
  <si>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</si>
  <si>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</si>
  <si>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</si>
  <si>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</si>
  <si>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</si>
  <si>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</si>
  <si>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</si>
  <si>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</si>
  <si>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</si>
  <si>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</si>
  <si>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</si>
  <si>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</si>
  <si>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</si>
  <si>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</si>
  <si>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</si>
  <si>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</si>
  <si>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</si>
  <si>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</si>
  <si>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</si>
  <si>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</si>
  <si>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</si>
  <si>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</si>
  <si>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</si>
  <si>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</si>
  <si>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</si>
  <si>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</si>
  <si>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</si>
  <si>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</si>
  <si>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</si>
  <si>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</si>
  <si>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</si>
  <si>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</si>
  <si>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</si>
  <si>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</si>
  <si>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</si>
  <si>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</si>
  <si>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</si>
  <si>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</si>
  <si>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</si>
  <si>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</si>
  <si>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</si>
  <si>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</si>
  <si>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</si>
  <si>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</si>
  <si>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</si>
  <si>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</si>
  <si>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</si>
  <si>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</si>
  <si>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</si>
  <si>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</si>
  <si>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</si>
  <si>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</si>
  <si>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</si>
  <si>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</si>
  <si>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</si>
  <si>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</si>
  <si>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</si>
  <si>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</si>
  <si>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</si>
  <si>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</si>
  <si>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</si>
  <si>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</si>
  <si>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</si>
  <si>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</si>
  <si>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</si>
  <si>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</si>
  <si>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</si>
  <si>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</si>
  <si>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</si>
  <si>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</si>
  <si>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</si>
  <si>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</si>
  <si>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</si>
  <si>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</si>
  <si>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</si>
  <si>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</si>
  <si>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</si>
  <si>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</si>
  <si>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</si>
  <si>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</si>
  <si>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</si>
  <si>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</si>
  <si>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</si>
  <si>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</si>
  <si>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</si>
  <si>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</si>
  <si>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</si>
  <si>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</si>
  <si>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</si>
  <si>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</si>
  <si>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</si>
  <si>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</si>
  <si>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</si>
  <si>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</si>
  <si>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</si>
  <si>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</si>
  <si>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</si>
  <si>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</si>
  <si>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</si>
  <si>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</si>
  <si>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</si>
  <si>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</si>
  <si>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</si>
  <si>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</si>
  <si>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</si>
  <si>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</si>
  <si>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</si>
  <si>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</si>
  <si>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</si>
  <si>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</si>
  <si>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</si>
  <si>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</si>
  <si>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</si>
  <si>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</si>
  <si>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</si>
  <si>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</si>
  <si>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</si>
  <si>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</si>
  <si>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</si>
  <si>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</si>
  <si>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</si>
  <si>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</si>
  <si>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</si>
  <si>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</si>
  <si>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</si>
  <si>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</si>
  <si>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</si>
  <si>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</si>
  <si>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</si>
  <si>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</si>
  <si>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</si>
  <si>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</si>
  <si>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</si>
  <si>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</si>
  <si>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</si>
  <si>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</si>
  <si>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</si>
  <si>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</si>
  <si>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</si>
  <si>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</si>
  <si>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</si>
  <si>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</si>
  <si>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</si>
  <si>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</si>
  <si>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</si>
  <si>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</si>
  <si>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</si>
  <si>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</si>
  <si>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</si>
  <si>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</si>
  <si>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</si>
  <si>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</si>
  <si>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</si>
  <si>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</si>
  <si>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</si>
  <si>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</si>
  <si>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</si>
  <si>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</si>
  <si>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</si>
  <si>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</si>
  <si>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</si>
  <si>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</si>
  <si>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</si>
  <si>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</si>
  <si>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</si>
  <si>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</si>
  <si>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</si>
  <si>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</si>
  <si>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</si>
  <si>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</si>
  <si>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</si>
  <si>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</si>
  <si>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</si>
  <si>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</si>
  <si>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</si>
  <si>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</si>
  <si>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</si>
  <si>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</si>
  <si>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</si>
  <si>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</si>
  <si>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</si>
  <si>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</si>
  <si>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</si>
  <si>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</si>
  <si>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</si>
  <si>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</si>
  <si>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</si>
  <si>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</si>
  <si>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</si>
  <si>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</si>
  <si>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</si>
  <si>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</si>
  <si>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</si>
  <si>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</si>
  <si>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</si>
  <si>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</si>
  <si>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</si>
  <si>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</si>
  <si>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</si>
  <si>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</si>
  <si>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</si>
  <si>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</si>
  <si>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</si>
  <si>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</si>
  <si>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</si>
  <si>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</si>
  <si>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</si>
  <si>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</si>
  <si>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</si>
  <si>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</si>
  <si>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</si>
  <si>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</si>
  <si>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</si>
  <si>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</si>
  <si>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</si>
  <si>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</si>
  <si>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</si>
  <si>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</si>
  <si>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</si>
  <si>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</si>
  <si>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</si>
  <si>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</si>
  <si>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</si>
  <si>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</si>
  <si>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</si>
  <si>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</si>
  <si>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</si>
  <si>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</si>
  <si>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</si>
  <si>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</si>
  <si>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</si>
  <si>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</si>
  <si>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</si>
  <si>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</si>
  <si>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</si>
  <si>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</si>
  <si>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</si>
  <si>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</si>
  <si>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</si>
  <si>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</si>
  <si>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</si>
  <si>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</si>
  <si>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</si>
  <si>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</si>
  <si>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</si>
  <si>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</si>
  <si>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</si>
  <si>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</si>
  <si>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</si>
  <si>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</si>
  <si>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</si>
  <si>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</si>
  <si>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</si>
  <si>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</si>
  <si>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</si>
  <si>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</si>
  <si>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</si>
  <si>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</si>
  <si>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</si>
  <si>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</si>
  <si>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</si>
  <si>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</si>
  <si>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</si>
  <si>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</si>
  <si>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</si>
  <si>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</si>
  <si>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</si>
  <si>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</si>
  <si>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</si>
  <si>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</si>
  <si>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</si>
  <si>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</si>
  <si>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</si>
  <si>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</si>
  <si>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</si>
  <si>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</si>
  <si>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</si>
  <si>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</si>
  <si>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</si>
  <si>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</si>
  <si>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</si>
  <si>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</si>
  <si>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</si>
  <si>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</si>
  <si>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</si>
  <si>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</si>
  <si>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</si>
  <si>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</si>
  <si>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</si>
  <si>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</si>
  <si>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</si>
  <si>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</si>
  <si>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</si>
  <si>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</si>
  <si>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</si>
  <si>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</si>
  <si>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</si>
  <si>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</si>
  <si>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</si>
  <si>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</si>
  <si>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</si>
  <si>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</si>
  <si>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</si>
  <si>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</si>
  <si>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</si>
  <si>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</si>
  <si>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</si>
  <si>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</si>
  <si>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</si>
  <si>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</si>
  <si>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</si>
  <si>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</si>
  <si>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</si>
  <si>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</si>
  <si>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</si>
  <si>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</si>
  <si>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</si>
  <si>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</si>
  <si>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</si>
  <si>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</si>
  <si>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</si>
  <si>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</si>
  <si>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</si>
  <si>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</si>
  <si>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</si>
  <si>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</si>
  <si>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</si>
  <si>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</si>
  <si>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</si>
  <si>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</si>
  <si>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</si>
  <si>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</si>
  <si>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</si>
  <si>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</si>
  <si>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</si>
  <si>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</si>
  <si>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</si>
  <si>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</si>
  <si>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</si>
  <si>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</si>
  <si>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</si>
  <si>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</si>
  <si>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</si>
  <si>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</si>
  <si>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</si>
  <si>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</si>
  <si>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</si>
  <si>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</si>
  <si>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</si>
  <si>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</si>
  <si>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</si>
  <si>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</si>
  <si>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</si>
  <si>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</si>
  <si>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</si>
  <si>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</si>
  <si>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</si>
  <si>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</si>
  <si>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</si>
  <si>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</si>
  <si>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</si>
  <si>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</si>
  <si>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</si>
  <si>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</si>
  <si>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</si>
  <si>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</si>
  <si>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</si>
  <si>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</si>
  <si>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</si>
  <si>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</si>
  <si>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</si>
  <si>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</si>
  <si>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</si>
  <si>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</si>
  <si>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</si>
  <si>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</si>
  <si>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</si>
  <si>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</si>
  <si>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</si>
  <si>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</si>
  <si>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</si>
  <si>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</si>
  <si>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</si>
  <si>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</si>
  <si>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</si>
  <si>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</si>
  <si>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</si>
  <si>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</si>
  <si>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</si>
  <si>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</si>
  <si>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</si>
  <si>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</si>
  <si>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</si>
  <si>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</si>
  <si>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</si>
  <si>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</si>
  <si>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</si>
  <si>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</si>
  <si>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</si>
  <si>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</si>
  <si>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</si>
  <si>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</si>
  <si>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</si>
  <si>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</si>
  <si>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</si>
  <si>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</si>
  <si>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</si>
  <si>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</si>
  <si>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</si>
  <si>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</si>
  <si>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</si>
  <si>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</si>
  <si>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</si>
  <si>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</si>
  <si>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</si>
  <si>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</si>
  <si>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</si>
  <si>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</si>
  <si>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</si>
  <si>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</si>
  <si>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</si>
  <si>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</si>
  <si>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</si>
  <si>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</si>
  <si>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</si>
  <si>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</si>
  <si>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</si>
  <si>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</si>
  <si>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</si>
  <si>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</si>
  <si>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</si>
  <si>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</si>
  <si>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</si>
  <si>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</si>
  <si>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</si>
  <si>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</si>
  <si>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</si>
  <si>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</si>
  <si>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</si>
  <si>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</si>
  <si>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</si>
  <si>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</si>
  <si>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</si>
  <si>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</si>
  <si>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</si>
  <si>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</si>
  <si>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</si>
  <si>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</si>
  <si>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</si>
  <si>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</si>
  <si>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</si>
  <si>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</si>
  <si>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</si>
  <si>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</si>
  <si>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</si>
  <si>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</si>
  <si>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</si>
  <si>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</si>
  <si>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</si>
  <si>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</si>
  <si>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</si>
  <si>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</si>
  <si>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</si>
  <si>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</si>
  <si>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</si>
  <si>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</si>
  <si>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</si>
  <si>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</si>
  <si>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</si>
  <si>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</si>
  <si>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</si>
  <si>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</si>
  <si>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</si>
  <si>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</si>
  <si>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</si>
  <si>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</si>
  <si>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</si>
  <si>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</si>
  <si>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</si>
  <si>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</si>
  <si>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</si>
  <si>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</si>
  <si>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</si>
  <si>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</si>
  <si>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</si>
  <si>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</si>
  <si>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</si>
  <si>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</si>
  <si>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</si>
  <si>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</si>
  <si>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</si>
  <si>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</si>
  <si>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</si>
  <si>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</si>
  <si>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</si>
  <si>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</si>
  <si>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</si>
  <si>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</si>
  <si>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</si>
  <si>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</si>
  <si>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</si>
  <si>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</si>
  <si>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</si>
  <si>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</si>
  <si>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</si>
  <si>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</si>
  <si>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</si>
  <si>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</si>
  <si>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</si>
  <si>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</si>
  <si>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</si>
  <si>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</si>
  <si>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</si>
  <si>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</si>
  <si>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</si>
  <si>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</si>
  <si>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</si>
  <si>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</si>
  <si>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</si>
  <si>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</si>
  <si>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</si>
  <si>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</si>
  <si>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</si>
  <si>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</si>
  <si>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</si>
  <si>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</si>
  <si>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</si>
  <si>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</si>
  <si>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</si>
  <si>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</si>
  <si>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</si>
  <si>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</si>
  <si>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</si>
  <si>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</si>
  <si>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</si>
  <si>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</si>
  <si>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</si>
  <si>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</si>
  <si>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</si>
  <si>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</si>
  <si>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</si>
  <si>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</si>
  <si>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</si>
  <si>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</si>
  <si>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</si>
  <si>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</si>
  <si>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</si>
  <si>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</si>
  <si>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</si>
  <si>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</si>
  <si>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</si>
  <si>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</si>
  <si>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</si>
  <si>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</si>
  <si>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</si>
  <si>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</si>
  <si>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</si>
  <si>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</si>
  <si>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</si>
  <si>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</si>
  <si>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</si>
  <si>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</si>
  <si>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</si>
  <si>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</si>
  <si>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</si>
  <si>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</si>
  <si>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</si>
  <si>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</si>
  <si>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</si>
  <si>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</si>
  <si>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</si>
  <si>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</si>
  <si>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</si>
  <si>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</si>
  <si>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</si>
  <si>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</si>
  <si>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</si>
  <si>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</si>
  <si>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</si>
  <si>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</si>
  <si>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</si>
  <si>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</si>
  <si>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</si>
  <si>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</si>
  <si>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</si>
  <si>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</si>
  <si>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</si>
  <si>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</si>
  <si>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</si>
  <si>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</si>
  <si>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</si>
  <si>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</si>
  <si>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</si>
  <si>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</si>
  <si>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</si>
  <si>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</si>
  <si>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</si>
  <si>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</si>
  <si>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</si>
  <si>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</si>
  <si>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</si>
  <si>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</si>
  <si>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</si>
  <si>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</si>
  <si>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</si>
  <si>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</si>
  <si>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</si>
  <si>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</si>
  <si>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</si>
  <si>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</si>
  <si>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</si>
  <si>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</si>
  <si>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</si>
  <si>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</si>
  <si>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</si>
  <si>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</si>
  <si>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</si>
  <si>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</si>
  <si>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</si>
  <si>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</si>
  <si>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</si>
  <si>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</si>
  <si>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</si>
  <si>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</si>
  <si>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</si>
  <si>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</si>
  <si>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</si>
  <si>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</si>
  <si>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</si>
  <si>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</si>
  <si>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</si>
  <si>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</si>
  <si>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</si>
  <si>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</si>
  <si>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</si>
  <si>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</si>
  <si>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</si>
  <si>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</si>
  <si>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</si>
  <si>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</si>
  <si>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</si>
  <si>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</si>
  <si>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</si>
  <si>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</si>
  <si>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</si>
  <si>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</si>
  <si>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</si>
  <si>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</si>
  <si>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</si>
  <si>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</si>
  <si>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</si>
  <si>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</si>
  <si>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</si>
  <si>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</si>
  <si>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</si>
  <si>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</si>
  <si>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</si>
  <si>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</si>
  <si>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</si>
  <si>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</si>
  <si>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</si>
  <si>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</si>
  <si>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</si>
  <si>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</si>
  <si>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</si>
  <si>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</si>
  <si>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</si>
  <si>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</si>
  <si>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</si>
  <si>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</si>
  <si>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</si>
  <si>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</si>
  <si>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</si>
  <si>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</si>
  <si>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</si>
  <si>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</si>
  <si>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</si>
  <si>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</si>
  <si>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</si>
  <si>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</si>
  <si>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</si>
  <si>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</si>
  <si>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</si>
  <si>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</si>
  <si>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</si>
  <si>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</si>
  <si>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</si>
  <si>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</si>
  <si>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</si>
  <si>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</si>
  <si>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</si>
  <si>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</si>
  <si>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</si>
  <si>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</si>
  <si>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</si>
  <si>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</si>
  <si>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</si>
  <si>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</si>
  <si>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</si>
  <si>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</si>
  <si>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</si>
  <si>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</si>
  <si>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</si>
  <si>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</si>
  <si>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</si>
  <si>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</si>
  <si>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</si>
  <si>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</si>
  <si>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</si>
  <si>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</si>
  <si>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</si>
  <si>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</si>
  <si>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</si>
  <si>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</si>
  <si>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</si>
  <si>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</si>
  <si>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</si>
  <si>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</si>
  <si>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</si>
  <si>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</si>
  <si>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</si>
  <si>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</si>
  <si>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</si>
  <si>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</si>
  <si>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</si>
  <si>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</si>
  <si>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</si>
  <si>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</si>
  <si>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</si>
  <si>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</si>
  <si>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</si>
  <si>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</si>
  <si>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</si>
  <si>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</si>
  <si>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</si>
  <si>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</si>
  <si>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</si>
  <si>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</si>
  <si>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</si>
  <si>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</si>
  <si>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</si>
  <si>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</si>
  <si>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</si>
  <si>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</si>
  <si>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</si>
  <si>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</si>
  <si>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</si>
  <si>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</si>
  <si>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</si>
  <si>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</si>
  <si>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</si>
  <si>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</si>
  <si>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</si>
  <si>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</si>
  <si>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</si>
  <si>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</si>
  <si>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</si>
  <si>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</si>
  <si>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</si>
  <si>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</si>
  <si>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</si>
  <si>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</si>
  <si>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</si>
  <si>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</si>
  <si>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</si>
  <si>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</si>
  <si>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</si>
  <si>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</si>
  <si>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</si>
  <si>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</si>
  <si>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</si>
  <si>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</si>
  <si>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</si>
  <si>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</si>
  <si>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</si>
  <si>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</si>
  <si>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</si>
  <si>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</si>
  <si>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</si>
  <si>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</si>
  <si>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</si>
  <si>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</si>
  <si>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</si>
  <si>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</si>
  <si>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</si>
  <si>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</si>
  <si>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</si>
  <si>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</si>
  <si>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</si>
  <si>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</si>
  <si>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</si>
  <si>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</si>
  <si>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</si>
  <si>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</si>
  <si>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</si>
  <si>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</si>
  <si>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</si>
  <si>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</si>
  <si>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</si>
  <si>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</si>
  <si>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</si>
  <si>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</si>
  <si>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</si>
  <si>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</si>
  <si>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</si>
  <si>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</si>
  <si>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</si>
  <si>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</si>
  <si>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</si>
  <si>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</si>
  <si>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</si>
  <si>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</si>
  <si>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</si>
  <si>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</si>
  <si>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</si>
  <si>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</si>
  <si>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</si>
  <si>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</si>
  <si>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</si>
  <si>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</si>
  <si>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</si>
  <si>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</si>
  <si>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</si>
  <si>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</si>
  <si>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</si>
  <si>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</si>
  <si>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</si>
  <si>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</si>
  <si>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</si>
  <si>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</si>
  <si>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</si>
  <si>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</si>
  <si>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</si>
  <si>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</si>
  <si>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</si>
  <si>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</si>
  <si>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</si>
  <si>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</si>
  <si>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</si>
  <si>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</si>
  <si>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</si>
  <si>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</si>
  <si>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</si>
  <si>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</si>
  <si>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</si>
  <si>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</si>
  <si>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</si>
  <si>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</si>
  <si>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</si>
  <si>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</si>
  <si>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</si>
  <si>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</si>
  <si>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</si>
  <si>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</si>
  <si>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</si>
  <si>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</si>
  <si>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</si>
  <si>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</si>
  <si>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</si>
  <si>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</si>
  <si>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</si>
  <si>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</si>
  <si>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</si>
  <si>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</si>
  <si>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</si>
  <si>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</si>
  <si>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</si>
  <si>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</si>
  <si>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</si>
  <si>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</si>
  <si>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</si>
  <si>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</si>
  <si>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</si>
  <si>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</si>
  <si>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</si>
  <si>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</si>
  <si>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</si>
  <si>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</si>
  <si>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</si>
  <si>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</si>
  <si>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</si>
  <si>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</si>
  <si>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</si>
  <si>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</si>
  <si>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</si>
  <si>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</si>
  <si>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</si>
  <si>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</si>
  <si>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</si>
  <si>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</si>
  <si>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</si>
  <si>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</si>
  <si>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</si>
  <si>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</si>
  <si>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</si>
  <si>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</si>
  <si>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</si>
  <si>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</si>
  <si>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</si>
  <si>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</si>
  <si>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</si>
  <si>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</si>
  <si>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</si>
  <si>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</si>
  <si>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</si>
  <si>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</si>
  <si>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</si>
  <si>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</si>
  <si>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</si>
  <si>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</si>
  <si>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</si>
  <si>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</si>
  <si>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</si>
  <si>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</si>
  <si>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</si>
  <si>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</si>
  <si>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</si>
  <si>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</si>
  <si>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</si>
  <si>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</si>
  <si>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</si>
  <si>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</si>
  <si>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</si>
  <si>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</si>
  <si>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</si>
  <si>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</si>
  <si>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</si>
  <si>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</si>
  <si>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</si>
  <si>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</si>
  <si>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</si>
  <si>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</si>
  <si>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</si>
  <si>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</si>
  <si>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</si>
  <si>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</si>
  <si>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</si>
  <si>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</si>
  <si>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</si>
  <si>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</si>
  <si>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</si>
  <si>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</si>
  <si>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</si>
  <si>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</si>
  <si>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</si>
  <si>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</si>
  <si>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</si>
  <si>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</si>
  <si>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</si>
  <si>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</si>
  <si>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</si>
  <si>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</si>
  <si>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</si>
  <si>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</si>
  <si>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</si>
  <si>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</si>
  <si>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</si>
  <si>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</si>
  <si>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</si>
  <si>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</si>
  <si>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</si>
  <si>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</si>
  <si>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</si>
  <si>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</si>
  <si>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</si>
  <si>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</si>
  <si>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</si>
  <si>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</si>
  <si>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</si>
  <si>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</si>
  <si>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</si>
  <si>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</si>
  <si>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</si>
  <si>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</si>
  <si>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</si>
  <si>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</si>
  <si>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</si>
  <si>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</si>
  <si>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</si>
  <si>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</si>
  <si>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</si>
  <si>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</si>
  <si>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</si>
  <si>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</si>
  <si>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</si>
  <si>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</si>
  <si>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</si>
  <si>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</si>
  <si>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</si>
  <si>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</si>
  <si>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</si>
  <si>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</si>
  <si>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</si>
  <si>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</si>
  <si>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</si>
  <si>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</si>
  <si>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</si>
  <si>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</si>
  <si>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</si>
  <si>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</si>
  <si>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</si>
  <si>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</si>
  <si>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</si>
  <si>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</si>
  <si>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</si>
  <si>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</si>
  <si>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</si>
  <si>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</si>
  <si>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</si>
  <si>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</si>
  <si>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</si>
  <si>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</si>
  <si>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</si>
  <si>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</si>
  <si>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</si>
  <si>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</si>
  <si>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</si>
  <si>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</si>
  <si>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</si>
  <si>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</si>
  <si>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</si>
  <si>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</si>
  <si>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</si>
  <si>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</si>
  <si>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</si>
  <si>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</si>
  <si>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</si>
  <si>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</si>
  <si>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</si>
  <si>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</si>
  <si>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</si>
  <si>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</si>
  <si>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</si>
  <si>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</si>
  <si>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</si>
  <si>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</si>
  <si>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</si>
  <si>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</si>
  <si>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</si>
  <si>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</si>
  <si>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</si>
  <si>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</si>
  <si>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</si>
  <si>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</si>
  <si>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</si>
  <si>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</si>
  <si>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</si>
  <si>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</si>
  <si>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</si>
  <si>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</si>
  <si>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</si>
  <si>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</si>
  <si>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</si>
  <si>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</si>
  <si>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</si>
  <si>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</si>
  <si>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</si>
  <si>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</si>
  <si>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</si>
  <si>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</si>
  <si>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</si>
  <si>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</si>
  <si>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</si>
  <si>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</si>
  <si>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</si>
  <si>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</si>
  <si>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</si>
  <si>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</si>
  <si>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</si>
  <si>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</si>
  <si>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</si>
  <si>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</si>
  <si>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</si>
  <si>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</si>
  <si>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</si>
  <si>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</si>
  <si>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</si>
  <si>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</si>
  <si>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</si>
  <si>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</si>
  <si>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</si>
  <si>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</si>
  <si>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</si>
  <si>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</si>
  <si>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</si>
  <si>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</si>
  <si>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</si>
  <si>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</si>
  <si>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</si>
  <si>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</si>
  <si>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</si>
  <si>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</si>
  <si>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</si>
  <si>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</si>
  <si>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</si>
  <si>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</si>
  <si>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</si>
  <si>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</si>
  <si>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</si>
  <si>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</si>
  <si>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</si>
  <si>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</si>
  <si>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</si>
  <si>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</si>
  <si>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</si>
  <si>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</si>
  <si>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</si>
  <si>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</si>
  <si>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</si>
  <si>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</si>
  <si>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</si>
  <si>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</si>
  <si>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</si>
  <si>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</si>
  <si>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</si>
  <si>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</si>
  <si>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</si>
  <si>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</si>
  <si>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</si>
  <si>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</si>
  <si>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</si>
  <si>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</si>
  <si>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</si>
  <si>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</si>
  <si>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</si>
  <si>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</si>
  <si>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</si>
  <si>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</si>
  <si>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</si>
  <si>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</si>
  <si>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</si>
  <si>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</si>
  <si>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</si>
  <si>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</si>
  <si>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</si>
  <si>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</si>
  <si>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</si>
  <si>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</si>
  <si>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</si>
  <si>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</si>
  <si>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</si>
  <si>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</si>
  <si>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</si>
  <si>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</si>
  <si>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</si>
  <si>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</si>
  <si>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</si>
  <si>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</si>
  <si>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</si>
  <si>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</si>
  <si>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</si>
  <si>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</si>
  <si>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</si>
  <si>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</si>
  <si>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</si>
  <si>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</si>
  <si>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</si>
  <si>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</si>
  <si>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</si>
  <si>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</si>
  <si>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</si>
  <si>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</si>
  <si>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</si>
  <si>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</si>
  <si>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</si>
  <si>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</si>
  <si>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</si>
  <si>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</si>
  <si>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</si>
  <si>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</si>
  <si>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</si>
  <si>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</si>
  <si>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</si>
  <si>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</si>
  <si>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</si>
  <si>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</si>
  <si>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</si>
  <si>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</si>
  <si>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</si>
  <si>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</si>
  <si>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</si>
  <si>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</si>
  <si>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</si>
  <si>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</si>
  <si>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</si>
  <si>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</si>
  <si>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</si>
  <si>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</si>
  <si>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</si>
  <si>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</si>
  <si>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</si>
  <si>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</si>
  <si>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</si>
  <si>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</si>
  <si>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</si>
  <si>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</si>
  <si>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</si>
  <si>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</si>
  <si>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</si>
  <si>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</si>
  <si>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</si>
  <si>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</si>
  <si>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</si>
  <si>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</si>
  <si>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</si>
  <si>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</si>
  <si>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</si>
  <si>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</si>
  <si>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</si>
  <si>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</si>
  <si>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</si>
  <si>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</si>
  <si>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</si>
  <si>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</si>
  <si>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</si>
  <si>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</si>
  <si>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</si>
  <si>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</si>
  <si>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</si>
  <si>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</si>
  <si>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</si>
  <si>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</si>
  <si>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</si>
  <si>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</si>
  <si>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</si>
  <si>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</si>
  <si>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</si>
  <si>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</si>
  <si>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</si>
  <si>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</si>
  <si>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</si>
  <si>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</si>
  <si>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</si>
  <si>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</si>
  <si>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</si>
  <si>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</si>
  <si>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</si>
  <si>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</si>
  <si>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</si>
  <si>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</si>
  <si>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</si>
  <si>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</si>
  <si>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</si>
  <si>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</si>
  <si>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</si>
  <si>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</si>
  <si>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</si>
  <si>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</si>
  <si>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</si>
  <si>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</si>
  <si>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</si>
  <si>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</si>
  <si>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</si>
  <si>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</si>
  <si>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</si>
  <si>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</si>
  <si>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</si>
  <si>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</si>
  <si>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</si>
  <si>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</si>
  <si>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</si>
  <si>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</si>
  <si>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</si>
  <si>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</si>
  <si>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</si>
  <si>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</si>
  <si>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</si>
  <si>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</si>
  <si>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</si>
  <si>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</si>
  <si>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</si>
  <si>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</si>
  <si>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</si>
  <si>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</si>
  <si>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</si>
  <si>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</si>
  <si>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</si>
  <si>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</si>
  <si>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</si>
  <si>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</si>
  <si>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</si>
  <si>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</si>
  <si>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</si>
  <si>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</si>
  <si>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</si>
  <si>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</si>
  <si>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</si>
  <si>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</si>
  <si>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</si>
  <si>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</si>
  <si>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</si>
  <si>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</si>
  <si>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</si>
  <si>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</si>
  <si>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</si>
  <si>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</si>
  <si>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</si>
  <si>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</si>
  <si>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</si>
  <si>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</si>
  <si>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</si>
  <si>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</si>
  <si>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</si>
  <si>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</si>
  <si>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</si>
  <si>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</si>
  <si>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</si>
  <si>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</si>
  <si>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</si>
  <si>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</si>
  <si>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</si>
  <si>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</si>
  <si>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</si>
  <si>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</si>
  <si>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</si>
  <si>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</si>
  <si>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</si>
  <si>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</si>
  <si>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</si>
  <si>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</si>
  <si>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</si>
  <si>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</si>
  <si>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</si>
  <si>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</si>
  <si>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</si>
  <si>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</si>
  <si>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</si>
  <si>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</si>
  <si>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</si>
  <si>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</si>
  <si>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</si>
  <si>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</si>
  <si>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</si>
  <si>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</si>
  <si>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</si>
  <si>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</si>
  <si>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</si>
  <si>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</si>
  <si>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</si>
  <si>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</si>
  <si>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</si>
  <si>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</si>
  <si>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</si>
  <si>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</si>
  <si>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</si>
  <si>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</si>
  <si>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</si>
  <si>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</si>
  <si>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</si>
  <si>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</si>
  <si>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</si>
  <si>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</si>
  <si>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</si>
  <si>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</si>
  <si>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</si>
  <si>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</si>
  <si>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</si>
  <si>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</si>
  <si>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</si>
  <si>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</si>
  <si>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</si>
  <si>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</si>
  <si>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</si>
  <si>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</si>
  <si>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</si>
  <si>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</si>
  <si>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</si>
  <si>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</si>
  <si>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</si>
  <si>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</si>
  <si>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</si>
  <si>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</si>
  <si>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</si>
  <si>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</si>
  <si>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</si>
  <si>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</si>
  <si>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</si>
  <si>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</si>
  <si>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</si>
  <si>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</si>
  <si>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</si>
  <si>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</si>
  <si>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</si>
  <si>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</si>
  <si>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</si>
  <si>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</si>
  <si>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</si>
  <si>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</si>
  <si>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</si>
  <si>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</si>
  <si>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</si>
  <si>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</si>
  <si>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</si>
  <si>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</si>
  <si>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</si>
  <si>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</si>
  <si>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</si>
  <si>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</si>
  <si>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</si>
  <si>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</si>
  <si>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</si>
  <si>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</si>
  <si>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</si>
  <si>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</si>
  <si>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</si>
  <si>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</si>
  <si>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</si>
  <si>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</si>
  <si>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</si>
  <si>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</si>
  <si>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</si>
  <si>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</si>
  <si>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</si>
  <si>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</si>
  <si>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</si>
  <si>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</si>
  <si>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</si>
  <si>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</si>
  <si>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</si>
  <si>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</si>
  <si>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</si>
  <si>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</si>
  <si>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</si>
  <si>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</si>
  <si>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</si>
  <si>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</si>
  <si>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</si>
  <si>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</si>
  <si>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</si>
  <si>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</si>
  <si>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</si>
  <si>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</si>
  <si>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</si>
  <si>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</si>
  <si>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</si>
  <si>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</si>
  <si>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</si>
  <si>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</si>
  <si>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</si>
  <si>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</si>
  <si>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</si>
  <si>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</si>
  <si>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</si>
  <si>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</si>
  <si>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</si>
  <si>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</si>
  <si>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</si>
  <si>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</si>
  <si>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</si>
  <si>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</si>
  <si>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</si>
  <si>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</si>
  <si>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</si>
  <si>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</si>
  <si>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</si>
  <si>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</si>
  <si>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</si>
  <si>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</si>
  <si>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</si>
  <si>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</si>
  <si>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</si>
  <si>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</si>
  <si>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</si>
  <si>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</si>
  <si>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</si>
  <si>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</si>
  <si>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</si>
  <si>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</si>
  <si>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</si>
  <si>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</si>
  <si>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</si>
  <si>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</si>
  <si>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</si>
  <si>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</si>
  <si>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</si>
  <si>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</si>
  <si>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</si>
  <si>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</si>
  <si>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</si>
  <si>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</si>
  <si>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</si>
  <si>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</si>
  <si>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</si>
  <si>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</si>
  <si>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</si>
  <si>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</si>
  <si>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</si>
  <si>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</si>
  <si>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</si>
  <si>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</si>
  <si>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</si>
  <si>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</si>
  <si>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</si>
  <si>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</si>
  <si>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</si>
  <si>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</si>
  <si>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</si>
  <si>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</si>
  <si>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</si>
  <si>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</si>
  <si>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</si>
  <si>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</si>
  <si>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</si>
  <si>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</si>
  <si>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</si>
  <si>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</si>
  <si>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</si>
  <si>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</si>
  <si>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</si>
  <si>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</si>
  <si>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</si>
  <si>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</si>
  <si>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</si>
  <si>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</si>
  <si>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</si>
  <si>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</si>
  <si>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</si>
  <si>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</si>
  <si>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</si>
  <si>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</si>
  <si>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</si>
  <si>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</si>
  <si>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</si>
  <si>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</si>
  <si>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</si>
  <si>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</si>
  <si>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</si>
  <si>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</si>
  <si>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</si>
  <si>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</si>
  <si>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</si>
  <si>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</si>
  <si>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</si>
  <si>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</si>
  <si>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</si>
  <si>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</si>
  <si>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</si>
  <si>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</si>
  <si>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</si>
  <si>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</si>
  <si>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</si>
  <si>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</si>
  <si>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</si>
  <si>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</si>
  <si>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</si>
  <si>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</si>
  <si>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</si>
  <si>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</si>
  <si>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</si>
  <si>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</si>
  <si>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</si>
  <si>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</si>
  <si>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</si>
  <si>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</si>
  <si>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</si>
  <si>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</si>
  <si>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</si>
  <si>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</si>
  <si>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</si>
  <si>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</si>
  <si>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</si>
  <si>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</si>
  <si>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</si>
  <si>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</si>
  <si>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</si>
  <si>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</si>
  <si>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</si>
  <si>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</si>
  <si>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</si>
  <si>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</si>
  <si>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</si>
  <si>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</si>
  <si>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</si>
  <si>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</si>
  <si>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</si>
  <si>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</si>
  <si>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</si>
  <si>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</si>
  <si>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</si>
  <si>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</si>
  <si>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</si>
  <si>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</si>
  <si>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</si>
  <si>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</si>
  <si>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</si>
  <si>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</si>
  <si>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</si>
  <si>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</si>
  <si>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</si>
  <si>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</si>
  <si>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</si>
  <si>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</si>
  <si>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</si>
  <si>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</si>
  <si>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</si>
  <si>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</si>
  <si>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</si>
  <si>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</si>
  <si>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</si>
  <si>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</si>
  <si>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</si>
  <si>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</si>
  <si>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</si>
  <si>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</si>
  <si>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</si>
  <si>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</si>
  <si>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</si>
  <si>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</si>
  <si>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</si>
  <si>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</si>
  <si>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</si>
  <si>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</si>
  <si>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</si>
  <si>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</si>
  <si>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</si>
  <si>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</si>
  <si>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</si>
  <si>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</si>
  <si>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</si>
  <si>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</si>
  <si>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</si>
  <si>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</si>
  <si>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</si>
  <si>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</si>
  <si>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</si>
  <si>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</si>
  <si>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</si>
  <si>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</si>
  <si>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</si>
  <si>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</si>
  <si>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</si>
  <si>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</si>
  <si>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</si>
  <si>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</si>
  <si>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</si>
  <si>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</si>
  <si>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</si>
  <si>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</si>
  <si>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</si>
  <si>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</si>
  <si>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</si>
  <si>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</si>
  <si>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</si>
  <si>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</si>
  <si>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</si>
  <si>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</si>
  <si>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</si>
  <si>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</si>
  <si>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</si>
  <si>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</si>
  <si>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</si>
  <si>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</si>
  <si>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</si>
  <si>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</si>
  <si>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</si>
  <si>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</si>
  <si>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</si>
  <si>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</si>
  <si>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</si>
  <si>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</si>
  <si>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</si>
  <si>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</si>
  <si>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</si>
  <si>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</si>
  <si>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</si>
  <si>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</si>
  <si>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</si>
  <si>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</si>
  <si>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</si>
  <si>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</si>
  <si>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</si>
  <si>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</si>
  <si>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</si>
  <si>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</si>
  <si>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</si>
  <si>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</si>
  <si>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</si>
  <si>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</si>
  <si>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</si>
  <si>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</si>
  <si>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</si>
  <si>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</si>
  <si>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</si>
  <si>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</si>
  <si>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</si>
  <si>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</si>
  <si>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</si>
  <si>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</si>
  <si>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</si>
  <si>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</si>
  <si>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</si>
  <si>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</si>
  <si>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</si>
  <si>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</si>
  <si>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</si>
  <si>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</si>
  <si>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</si>
  <si>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</si>
  <si>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</si>
  <si>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</si>
  <si>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</si>
  <si>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</si>
  <si>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</si>
  <si>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</si>
  <si>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</si>
  <si>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</si>
  <si>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</si>
  <si>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</si>
  <si>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</si>
  <si>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</si>
  <si>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</si>
  <si>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</si>
  <si>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</si>
  <si>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</si>
  <si>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</si>
  <si>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</si>
  <si>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</si>
  <si>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</si>
  <si>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</si>
  <si>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</si>
  <si>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</si>
  <si>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</si>
  <si>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</si>
  <si>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</si>
  <si>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</si>
  <si>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</si>
  <si>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</si>
  <si>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</si>
  <si>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</si>
  <si>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</si>
  <si>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</si>
  <si>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</si>
  <si>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</si>
  <si>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</si>
  <si>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</si>
  <si>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</si>
  <si>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</si>
  <si>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</si>
  <si>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</si>
  <si>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</si>
  <si>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</si>
  <si>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</si>
  <si>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</si>
  <si>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</si>
  <si>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</si>
  <si>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</si>
  <si>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</si>
  <si>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</si>
  <si>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</si>
  <si>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</si>
  <si>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</si>
  <si>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</si>
  <si>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</si>
  <si>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</si>
  <si>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</si>
  <si>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</si>
  <si>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</si>
  <si>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</si>
  <si>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</si>
  <si>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</si>
  <si>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</si>
  <si>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</si>
  <si>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</si>
  <si>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</si>
  <si>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</si>
  <si>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</si>
  <si>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</si>
  <si>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</si>
  <si>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</si>
  <si>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</si>
  <si>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</si>
  <si>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</si>
  <si>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</si>
  <si>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</si>
  <si>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</si>
  <si>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</si>
  <si>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</si>
  <si>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</si>
  <si>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</si>
  <si>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</si>
  <si>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</si>
  <si>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</si>
  <si>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</si>
  <si>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</si>
  <si>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</si>
  <si>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</si>
  <si>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</si>
  <si>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</si>
  <si>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</si>
  <si>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</si>
  <si>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</si>
  <si>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</si>
  <si>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</si>
  <si>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</si>
  <si>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</si>
  <si>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</si>
  <si>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</si>
  <si>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</si>
  <si>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</si>
  <si>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</si>
  <si>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</si>
  <si>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</si>
  <si>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</si>
  <si>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</si>
  <si>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</si>
  <si>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</si>
  <si>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</si>
  <si>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</si>
  <si>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</si>
  <si>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</si>
  <si>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</si>
  <si>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</si>
  <si>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</si>
  <si>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</si>
  <si>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</si>
  <si>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</si>
  <si>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</si>
  <si>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</si>
  <si>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</si>
  <si>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</si>
  <si>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</si>
  <si>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</si>
  <si>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</si>
  <si>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</si>
  <si>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</si>
  <si>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</si>
  <si>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</si>
  <si>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</si>
  <si>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</si>
  <si>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</si>
  <si>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</si>
  <si>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</si>
  <si>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</si>
  <si>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</si>
  <si>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</si>
  <si>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</si>
  <si>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</si>
  <si>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</si>
  <si>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</si>
  <si>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</si>
  <si>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</si>
  <si>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</si>
  <si>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</si>
  <si>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</si>
  <si>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</si>
  <si>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</si>
  <si>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</si>
  <si>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</si>
  <si>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</si>
  <si>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</si>
  <si>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</si>
  <si>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</si>
  <si>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</si>
  <si>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</si>
  <si>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</si>
  <si>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</si>
  <si>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</si>
  <si>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</si>
  <si>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</si>
  <si>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</si>
  <si>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</si>
  <si>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</si>
  <si>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</si>
  <si>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</si>
  <si>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</si>
  <si>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</si>
  <si>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</si>
  <si>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</si>
  <si>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</si>
  <si>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</si>
  <si>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</si>
  <si>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</si>
  <si>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</si>
  <si>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</si>
  <si>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</si>
  <si>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</si>
  <si>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</si>
  <si>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</si>
  <si>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</si>
  <si>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</si>
  <si>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</si>
  <si>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</si>
  <si>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</si>
  <si>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</si>
  <si>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</si>
  <si>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</si>
  <si>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</si>
  <si>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</si>
  <si>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</si>
  <si>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</si>
  <si>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</si>
  <si>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</si>
  <si>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</si>
  <si>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</si>
  <si>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</si>
  <si>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</si>
  <si>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</si>
  <si>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</si>
  <si>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</si>
  <si>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</si>
  <si>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</si>
  <si>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</si>
  <si>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</si>
  <si>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</si>
  <si>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</si>
  <si>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</si>
  <si>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</si>
  <si>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</si>
  <si>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</si>
  <si>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</si>
  <si>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</si>
  <si>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</si>
  <si>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</si>
  <si>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</si>
  <si>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</si>
  <si>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</si>
  <si>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</si>
  <si>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</si>
  <si>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</si>
  <si>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</si>
  <si>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</si>
  <si>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</si>
  <si>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</si>
  <si>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</si>
  <si>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</si>
  <si>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</si>
  <si>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</si>
  <si>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</si>
  <si>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</si>
  <si>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</si>
  <si>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</si>
  <si>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</si>
  <si>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</si>
  <si>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</si>
  <si>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</si>
  <si>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</si>
  <si>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</si>
  <si>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</si>
  <si>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</si>
  <si>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</si>
  <si>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</si>
  <si>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</si>
  <si>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</si>
  <si>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</si>
  <si>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</si>
  <si>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</si>
  <si>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</si>
  <si>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</si>
  <si>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</si>
  <si>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</si>
  <si>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</si>
  <si>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</si>
  <si>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</si>
  <si>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</si>
  <si>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</si>
  <si>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</si>
  <si>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</si>
  <si>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</si>
  <si>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</si>
  <si>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</si>
  <si>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</si>
  <si>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</si>
  <si>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</si>
  <si>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</si>
  <si>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</si>
  <si>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</si>
  <si>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</si>
  <si>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</si>
  <si>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</si>
  <si>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</si>
  <si>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</si>
  <si>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</si>
  <si>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</si>
  <si>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</si>
  <si>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</si>
  <si>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</si>
  <si>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</si>
  <si>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</si>
  <si>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</si>
  <si>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</si>
  <si>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</si>
  <si>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</si>
  <si>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</si>
  <si>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</si>
  <si>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</si>
  <si>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</si>
  <si>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</si>
  <si>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</si>
  <si>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</si>
  <si>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</si>
  <si>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</si>
  <si>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</si>
  <si>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</si>
  <si>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</si>
  <si>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</si>
  <si>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</si>
  <si>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</si>
  <si>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</si>
  <si>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</si>
  <si>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</si>
  <si>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</si>
  <si>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</si>
  <si>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</si>
  <si>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</si>
  <si>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</si>
  <si>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</si>
  <si>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</si>
  <si>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</si>
  <si>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</si>
  <si>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</si>
  <si>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</si>
  <si>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</si>
  <si>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</si>
  <si>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</si>
  <si>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</si>
  <si>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</si>
  <si>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</si>
  <si>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</si>
  <si>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</si>
  <si>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</si>
  <si>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</si>
  <si>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</si>
  <si>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</si>
  <si>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</si>
  <si>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</si>
  <si>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</si>
  <si>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</si>
  <si>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</si>
  <si>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</si>
  <si>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</si>
  <si>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</si>
  <si>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</si>
  <si>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</si>
  <si>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</si>
  <si>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</si>
  <si>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</si>
  <si>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</si>
  <si>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</si>
  <si>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</si>
  <si>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</si>
  <si>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</si>
  <si>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</si>
  <si>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</si>
  <si>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</si>
  <si>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</si>
  <si>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</si>
  <si>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</si>
  <si>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</si>
  <si>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</si>
  <si>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</si>
  <si>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</si>
  <si>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</si>
  <si>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</si>
  <si>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</si>
  <si>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</si>
  <si>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</si>
  <si>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</si>
  <si>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</si>
  <si>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</si>
  <si>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</si>
  <si>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</si>
  <si>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</si>
  <si>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</si>
  <si>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</si>
  <si>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</si>
  <si>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</si>
  <si>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</si>
  <si>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</si>
  <si>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</si>
  <si>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</si>
  <si>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</si>
  <si>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</si>
  <si>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</si>
  <si>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</si>
  <si>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</si>
  <si>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</si>
  <si>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</si>
  <si>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</si>
  <si>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</si>
  <si>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</si>
  <si>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</si>
  <si>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</si>
  <si>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</si>
  <si>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</si>
  <si>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</si>
  <si>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</si>
  <si>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</si>
  <si>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</si>
  <si>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</si>
  <si>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</si>
  <si>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</si>
  <si>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</si>
  <si>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</si>
  <si>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</si>
  <si>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</si>
  <si>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</si>
  <si>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</si>
  <si>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</si>
  <si>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</si>
  <si>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</si>
  <si>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</si>
  <si>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</si>
  <si>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</si>
  <si>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</si>
  <si>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</si>
  <si>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</si>
  <si>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</si>
  <si>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</si>
  <si>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</si>
  <si>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</si>
  <si>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</si>
  <si>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</si>
  <si>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</si>
  <si>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</si>
  <si>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</si>
  <si>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</si>
  <si>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</si>
  <si>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</si>
  <si>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</si>
  <si>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</si>
  <si>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</si>
  <si>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</si>
  <si>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</si>
  <si>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</si>
  <si>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</si>
  <si>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</si>
  <si>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</si>
  <si>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</si>
  <si>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</si>
  <si>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</si>
  <si>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</si>
  <si>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</si>
  <si>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</si>
  <si>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</si>
  <si>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</si>
  <si>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</si>
  <si>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</si>
  <si>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</si>
  <si>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</si>
  <si>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</si>
  <si>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</si>
  <si>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</si>
  <si>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</si>
  <si>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</si>
  <si>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</si>
  <si>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</si>
  <si>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</si>
  <si>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</si>
  <si>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</si>
  <si>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</si>
  <si>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</si>
  <si>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</si>
  <si>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</si>
  <si>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</si>
  <si>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</si>
  <si>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</si>
  <si>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</si>
  <si>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</si>
  <si>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</si>
  <si>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</si>
  <si>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</si>
  <si>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</si>
  <si>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</si>
  <si>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</si>
  <si>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</si>
  <si>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</si>
  <si>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</si>
  <si>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</si>
  <si>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</si>
  <si>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</si>
  <si>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</si>
  <si>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</si>
  <si>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</si>
  <si>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</si>
  <si>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</si>
  <si>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</si>
  <si>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</si>
  <si>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</si>
  <si>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</si>
  <si>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</si>
  <si>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</si>
  <si>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</si>
  <si>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</si>
  <si>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</si>
  <si>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</si>
  <si>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</si>
  <si>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</si>
  <si>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</si>
  <si>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</si>
  <si>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</si>
  <si>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</si>
  <si>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</si>
  <si>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</si>
  <si>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</si>
  <si>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</si>
  <si>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</si>
  <si>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</si>
  <si>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</si>
  <si>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</si>
  <si>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</si>
  <si>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</si>
  <si>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</si>
  <si>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</si>
  <si>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</si>
  <si>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</si>
  <si>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</si>
  <si>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</si>
  <si>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</si>
  <si>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</si>
  <si>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</si>
  <si>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</si>
  <si>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</si>
  <si>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</si>
  <si>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</si>
  <si>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</si>
  <si>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</si>
  <si>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</si>
  <si>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</si>
  <si>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</si>
  <si>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</si>
  <si>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</si>
  <si>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</si>
  <si>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</si>
  <si>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</si>
  <si>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</si>
  <si>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</si>
  <si>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</si>
  <si>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</si>
  <si>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</si>
  <si>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</si>
  <si>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</si>
  <si>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</si>
  <si>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</si>
  <si>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</si>
  <si>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</si>
  <si>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</si>
  <si>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</si>
  <si>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</si>
  <si>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</si>
  <si>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</si>
  <si>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</si>
  <si>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</si>
  <si>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</si>
  <si>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</si>
  <si>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</si>
  <si>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</si>
  <si>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</si>
  <si>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</si>
  <si>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</si>
  <si>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</si>
  <si>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</si>
  <si>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</si>
  <si>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</si>
  <si>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</si>
  <si>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</si>
  <si>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</si>
  <si>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</si>
  <si>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</si>
  <si>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</si>
  <si>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</si>
  <si>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</si>
  <si>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</si>
  <si>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</si>
  <si>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</si>
  <si>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</si>
  <si>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</si>
  <si>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</si>
  <si>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</si>
  <si>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</si>
  <si>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</si>
  <si>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</si>
  <si>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</si>
  <si>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</si>
  <si>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</si>
  <si>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</si>
  <si>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</si>
  <si>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</si>
  <si>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</si>
  <si>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</si>
  <si>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</si>
  <si>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</si>
  <si>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</si>
  <si>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</si>
  <si>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</si>
  <si>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</si>
  <si>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</si>
  <si>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</si>
  <si>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</si>
  <si>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</si>
  <si>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</si>
  <si>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</si>
  <si>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</si>
  <si>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</si>
  <si>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</si>
  <si>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</si>
  <si>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</si>
  <si>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</si>
  <si>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</si>
  <si>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</si>
  <si>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</si>
  <si>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</si>
  <si>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</si>
  <si>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</si>
  <si>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</si>
  <si>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</si>
  <si>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</si>
  <si>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</si>
  <si>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</si>
  <si>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</si>
  <si>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</si>
  <si>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</si>
  <si>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</si>
  <si>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</si>
  <si>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</si>
  <si>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</si>
  <si>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</si>
  <si>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</si>
  <si>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</si>
  <si>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</si>
  <si>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</si>
  <si>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</si>
  <si>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</si>
  <si>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</si>
  <si>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</si>
  <si>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</si>
  <si>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</si>
  <si>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</si>
  <si>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</si>
  <si>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</si>
  <si>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</si>
  <si>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</si>
  <si>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</si>
  <si>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</si>
  <si>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</si>
  <si>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</si>
  <si>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</si>
  <si>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</si>
  <si>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</si>
  <si>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</si>
  <si>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</si>
  <si>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</si>
  <si>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</si>
  <si>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</si>
  <si>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</si>
  <si>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</si>
  <si>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</si>
  <si>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</si>
  <si>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</si>
  <si>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</si>
  <si>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</si>
  <si>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</si>
  <si>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</si>
  <si>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</si>
  <si>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</si>
  <si>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</si>
  <si>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</si>
  <si>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</si>
  <si>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</si>
  <si>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</si>
  <si>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</si>
  <si>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</si>
  <si>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</si>
  <si>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</si>
  <si>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</si>
  <si>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</si>
  <si>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</si>
  <si>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</si>
  <si>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</si>
  <si>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</si>
  <si>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</si>
  <si>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</si>
  <si>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</si>
  <si>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</si>
  <si>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</si>
  <si>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</si>
  <si>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</si>
  <si>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</si>
  <si>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</si>
  <si>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</si>
  <si>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</si>
  <si>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</si>
  <si>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</si>
  <si>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</si>
  <si>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</si>
  <si>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</si>
  <si>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</si>
  <si>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</si>
  <si>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</si>
  <si>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</si>
  <si>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</si>
  <si>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</si>
  <si>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</si>
  <si>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</si>
  <si>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</si>
  <si>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</si>
  <si>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</si>
  <si>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</si>
  <si>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</si>
  <si>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</si>
  <si>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</si>
  <si>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</si>
  <si>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</si>
  <si>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</si>
  <si>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</si>
  <si>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</si>
  <si>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</si>
  <si>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</si>
  <si>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</si>
  <si>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</si>
  <si>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</si>
  <si>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</si>
  <si>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</si>
  <si>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</si>
  <si>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</si>
  <si>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</si>
  <si>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</si>
  <si>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</si>
  <si>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</si>
  <si>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</si>
  <si>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</si>
  <si>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</si>
  <si>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</si>
  <si>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</si>
  <si>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</si>
  <si>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</si>
  <si>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</si>
  <si>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</si>
  <si>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</si>
  <si>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</si>
  <si>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</si>
  <si>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</si>
  <si>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</si>
  <si>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</si>
  <si>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</si>
  <si>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</si>
  <si>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</si>
  <si>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</si>
  <si>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</si>
  <si>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</si>
  <si>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</si>
  <si>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</si>
  <si>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</si>
  <si>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</si>
  <si>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</si>
  <si>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</si>
  <si>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</si>
  <si>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</si>
  <si>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</si>
  <si>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</si>
  <si>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</si>
  <si>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</si>
  <si>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</si>
  <si>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</si>
  <si>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</si>
  <si>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</si>
  <si>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</si>
  <si>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</si>
  <si>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</si>
  <si>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</si>
  <si>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</si>
  <si>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</si>
  <si>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</si>
  <si>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</si>
  <si>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</si>
  <si>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</si>
  <si>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</si>
  <si>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</si>
  <si>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</si>
  <si>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</si>
  <si>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</si>
  <si>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</si>
  <si>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</si>
  <si>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</si>
  <si>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</si>
  <si>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</si>
  <si>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</si>
  <si>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</si>
  <si>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</si>
  <si>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</si>
  <si>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</si>
  <si>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</si>
  <si>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</si>
  <si>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</si>
  <si>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</si>
  <si>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</si>
  <si>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</si>
  <si>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</si>
  <si>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</si>
  <si>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</si>
  <si>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</si>
  <si>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</si>
  <si>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</si>
  <si>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</si>
  <si>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</si>
  <si>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</si>
  <si>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</si>
  <si>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</si>
  <si>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</si>
  <si>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</si>
  <si>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</si>
  <si>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</si>
  <si>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</si>
  <si>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</si>
  <si>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</si>
  <si>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</si>
  <si>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</si>
  <si>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</si>
  <si>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</si>
  <si>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</si>
  <si>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</si>
  <si>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</si>
  <si>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</si>
  <si>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</si>
  <si>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</si>
  <si>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</si>
  <si>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</si>
  <si>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</si>
  <si>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</si>
  <si>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</si>
  <si>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</si>
  <si>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</si>
  <si>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</si>
  <si>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</si>
  <si>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</si>
  <si>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</si>
  <si>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</si>
  <si>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</si>
  <si>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</si>
  <si>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</si>
  <si>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</si>
  <si>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</si>
  <si>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</si>
  <si>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</si>
  <si>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</si>
  <si>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</si>
  <si>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</si>
  <si>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</si>
  <si>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</si>
  <si>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</si>
  <si>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</si>
  <si>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</si>
  <si>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</si>
  <si>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</si>
  <si>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</si>
  <si>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</si>
  <si>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</si>
  <si>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</si>
  <si>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</si>
  <si>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</si>
  <si>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</si>
  <si>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</si>
  <si>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</si>
  <si>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</si>
  <si>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</si>
  <si>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</si>
  <si>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</si>
  <si>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</si>
  <si>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</si>
  <si>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</si>
  <si>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</si>
  <si>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</si>
  <si>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</si>
  <si>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</si>
  <si>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</si>
  <si>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</si>
  <si>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</si>
  <si>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</si>
  <si>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</si>
  <si>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</si>
  <si>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</si>
  <si>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</si>
  <si>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</si>
  <si>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</si>
  <si>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</si>
  <si>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</si>
  <si>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</si>
  <si>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</si>
  <si>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</si>
  <si>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</si>
  <si>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</si>
  <si>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</si>
  <si>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</si>
  <si>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</si>
  <si>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</si>
  <si>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</si>
  <si>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</si>
  <si>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</si>
  <si>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</si>
  <si>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</si>
  <si>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</si>
  <si>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</si>
  <si>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</si>
  <si>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</si>
  <si>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</si>
  <si>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</si>
  <si>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</si>
  <si>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</si>
  <si>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</si>
  <si>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</si>
  <si>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</si>
  <si>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</si>
  <si>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</si>
  <si>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</si>
  <si>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</si>
  <si>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</si>
  <si>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</si>
  <si>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</si>
  <si>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</si>
  <si>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</si>
  <si>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</si>
  <si>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</si>
  <si>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</si>
  <si>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</si>
  <si>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</si>
  <si>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</si>
  <si>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</si>
  <si>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</si>
  <si>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</si>
  <si>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</si>
  <si>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</si>
  <si>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</si>
  <si>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</si>
  <si>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</si>
  <si>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</si>
  <si>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</si>
  <si>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</si>
  <si>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</si>
  <si>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</si>
  <si>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</si>
  <si>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</si>
  <si>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</si>
  <si>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</si>
  <si>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</si>
  <si>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</si>
  <si>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</si>
  <si>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</si>
  <si>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</si>
  <si>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</si>
  <si>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</si>
  <si>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</si>
  <si>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</si>
  <si>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</si>
  <si>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</si>
  <si>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</si>
  <si>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</si>
  <si>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</si>
  <si>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</si>
  <si>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</si>
  <si>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</si>
  <si>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</si>
  <si>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</si>
  <si>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</si>
  <si>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</si>
  <si>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</si>
  <si>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</si>
  <si>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</si>
  <si>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</si>
  <si>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</si>
  <si>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</si>
  <si>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</si>
  <si>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</si>
  <si>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</si>
  <si>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</si>
  <si>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</si>
  <si>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</si>
  <si>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</si>
  <si>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</si>
  <si>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</si>
  <si>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</si>
  <si>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</si>
  <si>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</si>
  <si>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</si>
  <si>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</si>
  <si>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</si>
  <si>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</si>
  <si>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</si>
  <si>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</si>
  <si>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</si>
  <si>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</si>
  <si>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</si>
  <si>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</si>
  <si>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</si>
  <si>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</si>
  <si>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</si>
  <si>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</si>
  <si>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</si>
  <si>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</si>
  <si>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</si>
  <si>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</si>
  <si>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</si>
  <si>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</si>
  <si>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</si>
  <si>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</si>
  <si>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</si>
  <si>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</si>
  <si>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</si>
  <si>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</si>
  <si>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</si>
  <si>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</si>
  <si>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</si>
  <si>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</si>
  <si>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</si>
  <si>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</si>
  <si>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</si>
  <si>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</si>
  <si>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</si>
  <si>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</si>
  <si>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</si>
  <si>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</si>
  <si>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</si>
  <si>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</si>
  <si>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</si>
  <si>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</si>
  <si>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</si>
  <si>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</si>
  <si>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</si>
  <si>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</si>
  <si>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</si>
  <si>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</si>
  <si>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</si>
  <si>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</si>
  <si>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</si>
  <si>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</si>
  <si>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</si>
  <si>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</si>
  <si>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</si>
  <si>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</si>
  <si>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</si>
  <si>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</si>
  <si>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</si>
  <si>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</si>
  <si>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</si>
  <si>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</si>
  <si>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</si>
  <si>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</si>
  <si>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</si>
  <si>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</si>
  <si>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</si>
  <si>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</si>
  <si>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</si>
  <si>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</si>
  <si>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</si>
  <si>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</si>
  <si>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</si>
  <si>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</si>
  <si>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</si>
  <si>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</si>
  <si>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</si>
  <si>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</si>
  <si>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</si>
  <si>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</si>
  <si>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</si>
  <si>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</si>
  <si>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</si>
  <si>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</si>
  <si>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</si>
  <si>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</si>
  <si>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</si>
  <si>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</si>
  <si>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</si>
  <si>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</si>
  <si>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</si>
  <si>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</si>
  <si>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</si>
  <si>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</si>
  <si>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</si>
  <si>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</si>
  <si>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</si>
  <si>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</si>
  <si>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</si>
  <si>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</si>
  <si>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</si>
  <si>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</si>
  <si>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</si>
  <si>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</si>
  <si>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</si>
  <si>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</si>
  <si>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</si>
  <si>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</si>
  <si>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</si>
  <si>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</si>
  <si>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</si>
  <si>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</si>
  <si>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</si>
  <si>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</si>
  <si>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</si>
  <si>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</si>
  <si>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</si>
  <si>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</si>
  <si>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</si>
  <si>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</si>
  <si>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</si>
  <si>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</si>
  <si>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</si>
  <si>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</si>
  <si>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</si>
  <si>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</si>
  <si>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</si>
  <si>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</si>
  <si>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</si>
  <si>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</si>
  <si>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</si>
  <si>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</si>
  <si>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</si>
  <si>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</si>
  <si>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</si>
  <si>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</si>
  <si>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</si>
  <si>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</si>
  <si>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</si>
  <si>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</si>
  <si>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</si>
  <si>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</si>
  <si>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</si>
  <si>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</si>
  <si>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</si>
  <si>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</si>
  <si>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</si>
  <si>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</si>
  <si>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</si>
  <si>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</si>
  <si>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</si>
  <si>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</si>
  <si>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</si>
  <si>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</si>
  <si>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</si>
  <si>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</si>
  <si>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</si>
  <si>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</si>
  <si>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</si>
  <si>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</si>
  <si>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</si>
  <si>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</si>
  <si>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</si>
  <si>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</si>
  <si>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</si>
  <si>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</si>
  <si>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</si>
  <si>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</si>
  <si>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</si>
  <si>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</si>
  <si>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</si>
  <si>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</si>
  <si>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</si>
  <si>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</si>
  <si>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</si>
  <si>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</si>
  <si>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</si>
  <si>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</si>
  <si>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</si>
  <si>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</si>
  <si>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</si>
  <si>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</si>
  <si>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</si>
  <si>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</si>
  <si>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</si>
  <si>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</si>
  <si>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</si>
  <si>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</si>
  <si>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</si>
  <si>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</si>
  <si>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</si>
  <si>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</si>
  <si>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</si>
  <si>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</si>
  <si>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</si>
  <si>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</si>
  <si>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</si>
  <si>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</si>
  <si>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</si>
  <si>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</si>
  <si>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</si>
  <si>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</si>
  <si>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</si>
  <si>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</si>
  <si>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</si>
  <si>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</si>
  <si>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</si>
  <si>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</si>
  <si>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</si>
  <si>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</si>
  <si>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</si>
  <si>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</si>
  <si>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</si>
  <si>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</si>
  <si>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</si>
  <si>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</si>
  <si>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</si>
  <si>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</si>
  <si>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</si>
  <si>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</si>
  <si>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</si>
  <si>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</si>
  <si>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</si>
  <si>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</si>
  <si>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</si>
  <si>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</si>
  <si>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</si>
  <si>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</si>
  <si>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</si>
  <si>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</si>
  <si>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</si>
  <si>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</si>
  <si>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</si>
  <si>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</si>
  <si>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</si>
  <si>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</si>
  <si>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</si>
  <si>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</si>
  <si>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</si>
  <si>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</si>
  <si>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</si>
  <si>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</si>
  <si>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</si>
  <si>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</si>
  <si>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</si>
  <si>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</si>
  <si>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</si>
  <si>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</si>
  <si>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</si>
  <si>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</si>
  <si>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</si>
  <si>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</si>
  <si>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</si>
  <si>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</si>
  <si>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</si>
  <si>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</si>
  <si>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</si>
  <si>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</si>
  <si>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</si>
  <si>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</si>
  <si>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</si>
  <si>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</si>
  <si>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</si>
  <si>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</si>
  <si>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</si>
  <si>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</si>
  <si>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</si>
  <si>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</si>
  <si>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</si>
  <si>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</si>
  <si>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</si>
  <si>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</si>
  <si>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</si>
  <si>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</si>
  <si>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</si>
  <si>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</si>
  <si>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</si>
  <si>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</si>
  <si>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</si>
  <si>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</si>
  <si>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</si>
  <si>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</si>
  <si>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</si>
  <si>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</si>
  <si>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</si>
  <si>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</si>
  <si>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</si>
  <si>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</si>
  <si>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</si>
  <si>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</si>
  <si>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</si>
  <si>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</si>
  <si>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</si>
  <si>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</si>
  <si>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</si>
  <si>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</si>
  <si>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</si>
  <si>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</si>
  <si>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</si>
  <si>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</si>
  <si>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</si>
  <si>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</si>
  <si>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</si>
  <si>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</si>
  <si>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</si>
  <si>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</si>
  <si>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</si>
  <si>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</si>
  <si>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</si>
  <si>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</si>
  <si>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</si>
  <si>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</si>
  <si>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</si>
  <si>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</si>
  <si>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</si>
  <si>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</si>
  <si>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</si>
  <si>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</si>
  <si>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</si>
  <si>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</si>
  <si>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</si>
  <si>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</si>
  <si>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</si>
  <si>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</si>
  <si>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</si>
  <si>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</si>
  <si>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</si>
  <si>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</si>
  <si>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</si>
  <si>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</si>
  <si>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</si>
  <si>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</si>
  <si>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</si>
  <si>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</si>
  <si>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</si>
  <si>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</si>
  <si>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</si>
  <si>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</si>
  <si>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</si>
  <si>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</si>
  <si>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</si>
  <si>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</si>
  <si>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</si>
  <si>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</si>
  <si>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</si>
  <si>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</si>
  <si>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</si>
  <si>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</si>
  <si>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</si>
  <si>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</si>
  <si>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</si>
  <si>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</si>
  <si>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</si>
  <si>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</si>
  <si>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</si>
  <si>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</si>
  <si>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</si>
  <si>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</si>
  <si>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</si>
  <si>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</si>
  <si>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</si>
  <si>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</si>
  <si>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</si>
  <si>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</si>
  <si>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</si>
  <si>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</si>
  <si>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</si>
  <si>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</si>
  <si>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</si>
  <si>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</si>
  <si>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</si>
  <si>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</si>
  <si>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</si>
  <si>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</si>
  <si>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</si>
  <si>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</si>
  <si>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</si>
  <si>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</si>
  <si>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</si>
  <si>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</si>
  <si>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</si>
  <si>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</si>
  <si>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</si>
  <si>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</si>
  <si>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</si>
  <si>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</si>
  <si>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</si>
  <si>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</si>
  <si>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</si>
  <si>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</si>
  <si>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</si>
  <si>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</si>
  <si>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</si>
  <si>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</si>
  <si>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</si>
  <si>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</si>
  <si>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</si>
  <si>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</si>
  <si>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</si>
  <si>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</si>
  <si>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</si>
  <si>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</si>
  <si>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</si>
  <si>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</si>
  <si>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</si>
  <si>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</si>
  <si>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</si>
  <si>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</si>
  <si>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</si>
  <si>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</si>
  <si>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</si>
  <si>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</si>
  <si>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</si>
  <si>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</si>
  <si>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</si>
  <si>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</si>
  <si>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</si>
  <si>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</si>
  <si>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</si>
  <si>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</si>
  <si>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</si>
  <si>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</si>
  <si>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</si>
  <si>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</si>
  <si>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</si>
  <si>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</si>
  <si>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</si>
  <si>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</si>
  <si>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</si>
  <si>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</si>
  <si>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</si>
  <si>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</si>
  <si>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</si>
  <si>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</si>
  <si>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</si>
  <si>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</si>
  <si>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</si>
  <si>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</si>
  <si>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</si>
  <si>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</si>
  <si>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</si>
  <si>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</si>
  <si>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</si>
  <si>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</si>
  <si>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</si>
  <si>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</si>
  <si>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</si>
  <si>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</si>
  <si>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</si>
  <si>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</si>
  <si>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</si>
  <si>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</si>
  <si>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</si>
  <si>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</si>
  <si>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</si>
  <si>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</si>
  <si>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</si>
  <si>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</si>
  <si>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</si>
  <si>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</si>
  <si>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</si>
  <si>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</si>
  <si>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</si>
  <si>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</si>
  <si>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</si>
  <si>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</si>
  <si>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</si>
  <si>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</si>
  <si>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</si>
  <si>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</si>
  <si>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</si>
  <si>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</si>
  <si>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</si>
  <si>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</si>
  <si>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</si>
  <si>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</si>
  <si>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</si>
  <si>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</si>
  <si>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</si>
  <si>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</si>
  <si>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</si>
  <si>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</si>
  <si>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</si>
  <si>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</si>
  <si>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</si>
  <si>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</si>
  <si>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</si>
  <si>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</si>
  <si>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</si>
  <si>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</si>
  <si>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</si>
  <si>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</si>
  <si>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</si>
  <si>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</si>
  <si>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</si>
  <si>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</si>
  <si>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</si>
  <si>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</si>
  <si>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</si>
  <si>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</si>
  <si>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</si>
  <si>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</si>
  <si>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</si>
  <si>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</si>
  <si>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</si>
  <si>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</si>
  <si>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</si>
  <si>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</si>
  <si>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</si>
  <si>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</si>
  <si>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</si>
  <si>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</si>
  <si>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</si>
  <si>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</si>
  <si>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</si>
  <si>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</si>
  <si>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</si>
  <si>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</si>
  <si>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</si>
  <si>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</si>
  <si>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</si>
  <si>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</si>
  <si>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</si>
  <si>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</si>
  <si>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</si>
  <si>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</si>
  <si>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</si>
  <si>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</si>
  <si>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</si>
  <si>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</si>
  <si>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</si>
  <si>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</si>
  <si>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</si>
  <si>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</si>
  <si>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</si>
  <si>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</si>
  <si>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</si>
  <si>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</si>
  <si>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</si>
  <si>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</si>
  <si>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</si>
  <si>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</si>
  <si>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</si>
  <si>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</si>
  <si>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</si>
  <si>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</si>
  <si>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</si>
  <si>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</si>
  <si>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</si>
  <si>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</si>
  <si>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</si>
  <si>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</si>
  <si>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</si>
  <si>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</si>
  <si>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</si>
  <si>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</si>
  <si>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</si>
  <si>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</si>
  <si>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</si>
  <si>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</si>
  <si>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</si>
  <si>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</si>
  <si>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</si>
  <si>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</si>
  <si>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</si>
  <si>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</si>
  <si>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</si>
  <si>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</si>
  <si>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</si>
  <si>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</si>
  <si>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</si>
  <si>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</si>
  <si>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</si>
  <si>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</si>
  <si>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</si>
  <si>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</si>
  <si>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</si>
  <si>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</si>
  <si>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</si>
  <si>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</si>
  <si>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</si>
  <si>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</si>
  <si>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</si>
  <si>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</si>
  <si>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</si>
  <si>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</si>
  <si>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</si>
  <si>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</si>
  <si>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</si>
  <si>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</si>
  <si>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</si>
  <si>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</si>
  <si>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</si>
  <si>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</si>
  <si>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</si>
  <si>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</si>
  <si>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</si>
  <si>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</si>
  <si>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</si>
  <si>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</si>
  <si>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</si>
  <si>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</si>
  <si>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</si>
  <si>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</si>
  <si>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</si>
  <si>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</si>
  <si>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</si>
  <si>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</si>
  <si>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</si>
  <si>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</si>
  <si>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</si>
  <si>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</si>
  <si>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</si>
  <si>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</si>
  <si>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</si>
  <si>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</si>
  <si>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</si>
  <si>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</si>
  <si>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</si>
  <si>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</si>
  <si>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</si>
  <si>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</si>
  <si>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</si>
  <si>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</si>
  <si>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</si>
  <si>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</si>
  <si>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</si>
  <si>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</si>
  <si>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</si>
  <si>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</si>
  <si>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</si>
  <si>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</si>
  <si>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</si>
  <si>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</si>
  <si>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</si>
  <si>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</si>
  <si>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</si>
  <si>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</si>
  <si>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</si>
  <si>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</si>
  <si>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</si>
  <si>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</si>
  <si>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</si>
  <si>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</si>
  <si>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</si>
  <si>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</si>
  <si>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</si>
  <si>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</si>
  <si>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</si>
  <si>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</si>
  <si>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</si>
  <si>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</si>
  <si>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</si>
  <si>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</si>
  <si>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</si>
  <si>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</si>
  <si>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</si>
  <si>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</si>
  <si>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</si>
  <si>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</si>
  <si>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</si>
  <si>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</si>
  <si>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</si>
  <si>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</si>
  <si>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</si>
  <si>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</si>
  <si>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</si>
  <si>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</si>
  <si>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</si>
  <si>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</si>
  <si>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</si>
  <si>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</si>
  <si>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</si>
  <si>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</si>
  <si>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</si>
  <si>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</si>
  <si>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</si>
  <si>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</si>
  <si>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</si>
  <si>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</si>
  <si>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</si>
  <si>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</si>
  <si>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</si>
  <si>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</si>
  <si>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</si>
  <si>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</si>
  <si>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</si>
  <si>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</si>
  <si>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</si>
  <si>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</si>
  <si>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</si>
  <si>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</si>
  <si>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</si>
  <si>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</si>
  <si>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</si>
  <si>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</si>
  <si>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</si>
  <si>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</si>
  <si>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</si>
  <si>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</si>
  <si>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</si>
  <si>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</si>
  <si>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</si>
  <si>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</si>
  <si>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</si>
  <si>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</si>
  <si>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</si>
  <si>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</si>
  <si>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</si>
  <si>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</si>
  <si>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</si>
  <si>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</si>
  <si>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</si>
  <si>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</si>
  <si>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</si>
  <si>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</si>
  <si>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</si>
  <si>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</si>
  <si>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</si>
  <si>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</si>
  <si>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</si>
  <si>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</si>
  <si>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</si>
  <si>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</si>
  <si>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</si>
  <si>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</si>
  <si>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</si>
  <si>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</si>
  <si>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</si>
  <si>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</si>
  <si>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</si>
  <si>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</si>
  <si>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</si>
  <si>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</si>
  <si>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</si>
  <si>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</si>
  <si>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</si>
  <si>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</si>
  <si>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</si>
  <si>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</si>
  <si>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</si>
  <si>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</si>
  <si>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</si>
  <si>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</si>
  <si>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</si>
  <si>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</si>
  <si>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</si>
  <si>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</si>
  <si>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</si>
  <si>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</si>
  <si>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</si>
  <si>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</si>
  <si>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</si>
  <si>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</si>
  <si>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</si>
  <si>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</si>
  <si>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</si>
  <si>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</si>
  <si>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</si>
  <si>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</si>
  <si>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</si>
  <si>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</si>
  <si>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</si>
  <si>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</si>
  <si>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</si>
  <si>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</si>
  <si>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</si>
  <si>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</si>
  <si>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</si>
  <si>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</si>
  <si>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</si>
  <si>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</si>
  <si>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</si>
  <si>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</si>
  <si>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</si>
  <si>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</si>
  <si>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</si>
  <si>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</si>
  <si>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</si>
  <si>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</si>
  <si>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</si>
  <si>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</si>
  <si>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</si>
  <si>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</si>
  <si>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</si>
  <si>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</si>
  <si>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</si>
  <si>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</si>
  <si>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</si>
  <si>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</si>
  <si>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</si>
  <si>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</si>
  <si>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</si>
  <si>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</si>
  <si>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</si>
  <si>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</si>
  <si>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</si>
  <si>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</si>
  <si>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</si>
  <si>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</si>
  <si>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</si>
  <si>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</si>
  <si>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</si>
  <si>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</si>
  <si>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</si>
  <si>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</si>
  <si>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</si>
  <si>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</si>
  <si>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</si>
  <si>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</si>
  <si>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</si>
  <si>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</si>
  <si>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</si>
  <si>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</si>
  <si>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</si>
  <si>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</si>
  <si>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</si>
  <si>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</si>
  <si>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</si>
  <si>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</si>
  <si>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</si>
  <si>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</si>
  <si>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</si>
  <si>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</si>
  <si>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</si>
  <si>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</si>
  <si>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</si>
  <si>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</si>
  <si>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</si>
  <si>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</si>
  <si>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</si>
  <si>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</si>
  <si>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</si>
  <si>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</si>
  <si>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</si>
  <si>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</si>
  <si>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</si>
  <si>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</si>
  <si>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</si>
  <si>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</si>
  <si>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</si>
  <si>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</si>
  <si>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</si>
  <si>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</si>
  <si>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</si>
  <si>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</si>
  <si>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</si>
  <si>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</si>
  <si>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</si>
  <si>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</si>
  <si>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</si>
  <si>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</si>
  <si>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</si>
  <si>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</si>
  <si>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</si>
  <si>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</si>
  <si>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</si>
  <si>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</si>
  <si>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</si>
  <si>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</si>
  <si>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</si>
  <si>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</si>
  <si>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</si>
  <si>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</si>
  <si>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</si>
  <si>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</si>
  <si>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</si>
  <si>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</si>
  <si>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</si>
  <si>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</si>
  <si>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</si>
  <si>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</si>
  <si>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</si>
  <si>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</si>
  <si>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</si>
  <si>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</si>
  <si>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</si>
  <si>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</si>
  <si>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</si>
  <si>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</si>
  <si>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</si>
  <si>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</si>
  <si>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</si>
  <si>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</si>
  <si>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</si>
  <si>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</si>
  <si>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</si>
  <si>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</si>
  <si>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</si>
  <si>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</si>
  <si>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</si>
  <si>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</si>
  <si>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</si>
  <si>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</si>
  <si>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</si>
  <si>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</si>
  <si>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</si>
  <si>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</si>
  <si>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</si>
  <si>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</si>
  <si>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</si>
  <si>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</si>
  <si>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</si>
  <si>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</si>
  <si>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</si>
  <si>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</si>
  <si>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</si>
  <si>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</si>
  <si>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</si>
  <si>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</si>
  <si>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</si>
  <si>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</si>
  <si>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</si>
  <si>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</si>
  <si>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</si>
  <si>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</si>
  <si>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</si>
  <si>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</si>
  <si>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</si>
  <si>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</si>
  <si>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</si>
  <si>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</si>
  <si>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</si>
  <si>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</si>
  <si>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</si>
  <si>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</si>
  <si>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</si>
  <si>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</si>
  <si>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</si>
  <si>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</si>
  <si>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</si>
  <si>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</si>
  <si>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</si>
  <si>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</si>
  <si>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</si>
  <si>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</si>
  <si>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</si>
  <si>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</si>
  <si>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</si>
  <si>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</si>
  <si>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</si>
  <si>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</si>
  <si>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</si>
  <si>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</si>
  <si>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</si>
  <si>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</si>
  <si>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</si>
  <si>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</si>
  <si>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</si>
  <si>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</si>
  <si>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</si>
  <si>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</si>
  <si>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</si>
  <si>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</si>
  <si>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</si>
  <si>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</si>
  <si>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</si>
  <si>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</si>
  <si>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</si>
  <si>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</si>
  <si>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</si>
  <si>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</si>
  <si>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</si>
  <si>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</si>
  <si>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</si>
  <si>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</si>
  <si>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</si>
  <si>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</si>
  <si>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</si>
  <si>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</si>
  <si>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</si>
  <si>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</si>
  <si>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</si>
  <si>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</si>
  <si>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</si>
  <si>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</si>
  <si>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</si>
  <si>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</si>
  <si>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</si>
  <si>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</si>
  <si>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</si>
  <si>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</si>
  <si>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</si>
  <si>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</si>
  <si>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</si>
  <si>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</si>
  <si>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</si>
  <si>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</si>
  <si>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</si>
  <si>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</si>
  <si>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</si>
  <si>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</si>
  <si>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</si>
  <si>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</si>
  <si>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</si>
  <si>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</si>
  <si>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</si>
  <si>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</si>
  <si>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</si>
  <si>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</si>
  <si>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</si>
  <si>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</si>
  <si>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</si>
  <si>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</si>
  <si>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</si>
  <si>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</si>
  <si>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</si>
  <si>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</si>
  <si>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</si>
  <si>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</si>
  <si>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</si>
  <si>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</si>
  <si>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</si>
  <si>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</si>
  <si>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</si>
  <si>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</si>
  <si>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</si>
  <si>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</si>
  <si>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</si>
  <si>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</si>
  <si>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</si>
  <si>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</si>
  <si>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</si>
  <si>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</si>
  <si>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</si>
  <si>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</si>
  <si>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</si>
  <si>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</si>
  <si>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</si>
  <si>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</si>
  <si>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</si>
  <si>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</si>
  <si>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</si>
  <si>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</si>
  <si>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</si>
  <si>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</si>
  <si>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</si>
  <si>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</si>
  <si>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</si>
  <si>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</si>
  <si>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</si>
  <si>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</si>
  <si>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</si>
  <si>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</si>
  <si>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</si>
  <si>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</si>
  <si>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</si>
  <si>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</si>
  <si>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</si>
  <si>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</si>
  <si>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</si>
  <si>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</si>
  <si>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</si>
  <si>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</si>
  <si>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</si>
  <si>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</si>
  <si>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</si>
  <si>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</si>
  <si>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</si>
  <si>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</si>
  <si>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</si>
  <si>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</si>
  <si>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</si>
  <si>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</si>
  <si>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</si>
  <si>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</si>
  <si>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</si>
  <si>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</si>
  <si>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</si>
  <si>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</si>
  <si>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</si>
  <si>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</si>
  <si>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</si>
  <si>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</si>
  <si>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</si>
  <si>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</si>
  <si>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</si>
  <si>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</si>
  <si>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</si>
  <si>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</si>
  <si>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</si>
  <si>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</si>
  <si>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</si>
  <si>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</si>
  <si>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</si>
  <si>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</si>
  <si>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</si>
  <si>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</si>
  <si>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</si>
  <si>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</si>
  <si>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</si>
  <si>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</si>
  <si>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</si>
  <si>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</si>
  <si>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</si>
  <si>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</si>
  <si>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</si>
  <si>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</si>
  <si>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</si>
  <si>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</si>
  <si>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</si>
  <si>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</si>
  <si>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</si>
  <si>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</si>
  <si>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</si>
  <si>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</si>
  <si>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</si>
  <si>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</si>
  <si>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</si>
  <si>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</si>
  <si>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</si>
  <si>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</si>
  <si>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</si>
  <si>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</si>
  <si>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</si>
  <si>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</si>
  <si>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</si>
  <si>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</si>
  <si>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</si>
  <si>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</si>
  <si>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</si>
  <si>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</si>
  <si>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</si>
  <si>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</si>
  <si>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</si>
  <si>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</si>
  <si>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</si>
  <si>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</si>
  <si>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</si>
  <si>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</si>
  <si>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</si>
  <si>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</si>
  <si>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</si>
  <si>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</si>
  <si>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</si>
  <si>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</si>
  <si>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</si>
  <si>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</si>
  <si>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</si>
  <si>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</si>
  <si>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</si>
  <si>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</si>
  <si>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</si>
  <si>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</si>
  <si>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</si>
  <si>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</si>
  <si>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</si>
  <si>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</si>
  <si>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</si>
  <si>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</si>
  <si>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</si>
  <si>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</si>
  <si>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</si>
  <si>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</si>
  <si>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</si>
  <si>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</si>
  <si>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</si>
  <si>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</si>
  <si>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</si>
  <si>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</si>
  <si>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</si>
  <si>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</si>
  <si>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</si>
  <si>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</si>
  <si>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</si>
  <si>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</si>
  <si>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</si>
  <si>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</si>
  <si>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</si>
  <si>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</si>
  <si>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</si>
  <si>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</si>
  <si>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</si>
  <si>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</si>
  <si>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</si>
  <si>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</si>
  <si>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</si>
  <si>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</si>
  <si>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</si>
  <si>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</si>
  <si>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</si>
  <si>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</si>
  <si>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</si>
  <si>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</si>
  <si>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</si>
  <si>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</si>
  <si>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</si>
  <si>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</si>
  <si>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</si>
  <si>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</si>
  <si>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</si>
  <si>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</si>
  <si>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</si>
  <si>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</si>
  <si>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</si>
  <si>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</si>
  <si>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</si>
  <si>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</si>
  <si>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</si>
  <si>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</si>
  <si>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</si>
  <si>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</si>
  <si>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</si>
  <si>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</si>
  <si>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</si>
  <si>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</si>
  <si>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</si>
  <si>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</si>
  <si>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</si>
  <si>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</si>
  <si>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</si>
  <si>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</si>
  <si>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</si>
  <si>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</si>
  <si>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</si>
  <si>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</si>
  <si>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</si>
  <si>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</si>
  <si>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</si>
  <si>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</si>
  <si>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</si>
  <si>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</si>
  <si>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</si>
  <si>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</si>
  <si>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</si>
  <si>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</si>
  <si>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</si>
  <si>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</si>
  <si>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</si>
  <si>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</si>
  <si>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</si>
  <si>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</si>
  <si>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</si>
  <si>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</si>
  <si>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</si>
  <si>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</si>
  <si>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</si>
  <si>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</si>
  <si>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</si>
  <si>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</si>
  <si>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</si>
  <si>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</si>
  <si>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</si>
  <si>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</si>
  <si>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</si>
  <si>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</si>
  <si>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</si>
  <si>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</si>
  <si>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</si>
  <si>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</si>
  <si>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</si>
  <si>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</si>
  <si>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</si>
  <si>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</si>
  <si>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</si>
  <si>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</si>
  <si>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</si>
  <si>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</si>
  <si>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</si>
  <si>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</si>
  <si>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</si>
  <si>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</si>
  <si>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</si>
  <si>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</si>
  <si>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</si>
  <si>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</si>
  <si>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</si>
  <si>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</si>
  <si>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</si>
  <si>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</si>
  <si>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</si>
  <si>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</si>
  <si>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</si>
  <si>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</si>
  <si>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</si>
  <si>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</si>
  <si>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</si>
  <si>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</si>
  <si>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</si>
  <si>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</si>
  <si>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</si>
  <si>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</si>
  <si>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</si>
  <si>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</si>
  <si>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</si>
  <si>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</si>
  <si>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</si>
  <si>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</si>
  <si>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</si>
  <si>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</si>
  <si>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</si>
  <si>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</si>
  <si>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</si>
  <si>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</si>
  <si>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</si>
  <si>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</si>
  <si>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</si>
  <si>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</si>
  <si>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</si>
  <si>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</si>
  <si>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</si>
  <si>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</si>
  <si>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</si>
  <si>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</si>
  <si>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</si>
  <si>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</si>
  <si>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</si>
  <si>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</si>
  <si>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</si>
  <si>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</si>
  <si>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</si>
  <si>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</si>
  <si>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</si>
  <si>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</si>
  <si>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</si>
  <si>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</si>
  <si>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</si>
  <si>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</si>
  <si>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</si>
  <si>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</si>
  <si>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</si>
  <si>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</si>
  <si>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</si>
  <si>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</si>
  <si>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</si>
  <si>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</si>
  <si>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</si>
  <si>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</si>
  <si>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</si>
  <si>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</si>
  <si>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</si>
  <si>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</si>
  <si>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</si>
  <si>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</si>
  <si>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</si>
  <si>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</si>
  <si>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</si>
  <si>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</si>
  <si>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</si>
  <si>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</si>
  <si>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</si>
  <si>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</si>
  <si>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</si>
  <si>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</si>
  <si>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</si>
  <si>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</si>
  <si>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</si>
  <si>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</si>
  <si>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</si>
  <si>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</si>
  <si>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</si>
  <si>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</si>
  <si>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</si>
  <si>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</si>
  <si>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</si>
  <si>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</si>
  <si>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</si>
  <si>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</si>
  <si>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</si>
  <si>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</si>
  <si>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</si>
  <si>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</si>
  <si>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</si>
  <si>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</si>
  <si>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</si>
  <si>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</si>
  <si>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</si>
  <si>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</si>
  <si>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</si>
  <si>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</si>
  <si>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</si>
  <si>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</si>
  <si>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</si>
  <si>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</si>
  <si>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</si>
  <si>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</si>
  <si>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</si>
  <si>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</si>
  <si>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</si>
  <si>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</si>
  <si>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</si>
  <si>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</si>
  <si>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</si>
  <si>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</si>
  <si>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</si>
  <si>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</si>
  <si>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</si>
  <si>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</si>
  <si>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</si>
  <si>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</si>
  <si>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</si>
  <si>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</si>
  <si>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</si>
  <si>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</si>
  <si>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</si>
  <si>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</si>
  <si>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</si>
  <si>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</si>
  <si>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</si>
  <si>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</si>
  <si>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</si>
  <si>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</si>
  <si>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</si>
  <si>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</si>
  <si>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</si>
  <si>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</si>
  <si>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</si>
  <si>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</si>
  <si>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</si>
  <si>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</si>
  <si>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</si>
  <si>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</si>
  <si>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</si>
  <si>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</si>
  <si>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</si>
  <si>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</si>
  <si>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</si>
  <si>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</si>
  <si>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</si>
  <si>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</si>
  <si>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</si>
  <si>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</si>
  <si>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</si>
  <si>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</si>
  <si>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</si>
  <si>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</si>
  <si>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</si>
  <si>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</si>
  <si>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</si>
  <si>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</si>
  <si>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</si>
  <si>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</si>
  <si>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</si>
  <si>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</si>
  <si>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</si>
  <si>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</si>
  <si>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</si>
  <si>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</si>
  <si>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</si>
  <si>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</si>
  <si>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</si>
  <si>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</si>
  <si>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</si>
  <si>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</si>
  <si>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</si>
  <si>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</si>
  <si>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</si>
  <si>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</si>
  <si>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</si>
  <si>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</si>
  <si>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</si>
  <si>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</si>
  <si>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</si>
  <si>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</si>
  <si>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</si>
  <si>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</si>
  <si>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</si>
  <si>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</si>
  <si>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</si>
  <si>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</si>
  <si>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</si>
  <si>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</si>
  <si>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</si>
  <si>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</si>
  <si>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</si>
  <si>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</si>
  <si>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</si>
  <si>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</si>
  <si>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</si>
  <si>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</si>
  <si>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</si>
  <si>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</si>
  <si>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</si>
  <si>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</si>
  <si>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</si>
  <si>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</si>
  <si>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</si>
  <si>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</si>
  <si>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</si>
  <si>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</si>
  <si>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</si>
  <si>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</si>
  <si>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</si>
  <si>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</si>
  <si>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</si>
  <si>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</si>
  <si>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</si>
  <si>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</si>
  <si>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</si>
  <si>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</si>
  <si>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</si>
  <si>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</si>
  <si>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</si>
  <si>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</si>
  <si>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</si>
  <si>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</si>
  <si>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</si>
  <si>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</si>
  <si>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</si>
  <si>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</si>
  <si>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</si>
  <si>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</si>
  <si>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</si>
  <si>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</si>
  <si>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</si>
  <si>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</si>
  <si>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</si>
  <si>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</si>
  <si>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</si>
  <si>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</si>
  <si>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</si>
  <si>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</si>
  <si>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</si>
  <si>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</si>
  <si>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</si>
  <si>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</si>
  <si>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</si>
  <si>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</si>
  <si>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</si>
  <si>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</si>
  <si>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</si>
  <si>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</si>
  <si>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</si>
  <si>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</si>
  <si>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</si>
  <si>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</si>
  <si>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</si>
  <si>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</si>
  <si>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</si>
  <si>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</si>
  <si>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</si>
  <si>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</si>
  <si>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</si>
  <si>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</si>
  <si>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</si>
  <si>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</si>
  <si>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</si>
  <si>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</si>
  <si>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</si>
  <si>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</si>
  <si>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</si>
  <si>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</si>
  <si>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</si>
  <si>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</si>
  <si>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</si>
  <si>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</si>
  <si>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</si>
  <si>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</si>
  <si>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</si>
  <si>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</si>
  <si>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</si>
  <si>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</si>
  <si>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</si>
  <si>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</si>
  <si>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</si>
  <si>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</si>
  <si>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</si>
  <si>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</si>
  <si>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</si>
  <si>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</si>
  <si>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</si>
  <si>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</si>
  <si>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</si>
  <si>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</si>
  <si>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</si>
  <si>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</si>
  <si>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</si>
  <si>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</si>
  <si>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</si>
  <si>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</si>
  <si>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</si>
  <si>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</si>
  <si>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</si>
  <si>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</si>
  <si>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</si>
  <si>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</si>
  <si>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</si>
  <si>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</si>
  <si>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</si>
  <si>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</si>
  <si>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</si>
  <si>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</si>
  <si>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</si>
  <si>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</si>
  <si>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</si>
  <si>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</si>
  <si>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</si>
  <si>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</si>
  <si>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</si>
  <si>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</si>
  <si>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</si>
  <si>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</si>
  <si>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</si>
  <si>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</si>
  <si>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</si>
  <si>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</si>
  <si>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</si>
  <si>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</si>
  <si>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</si>
  <si>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</si>
  <si>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</si>
  <si>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</si>
  <si>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</si>
  <si>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</si>
  <si>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</si>
  <si>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</si>
  <si>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</si>
  <si>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</si>
  <si>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</si>
  <si>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</si>
  <si>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</si>
  <si>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</si>
  <si>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</si>
  <si>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</si>
  <si>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</si>
  <si>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</si>
  <si>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</si>
  <si>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</si>
  <si>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</si>
  <si>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</si>
  <si>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</si>
  <si>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</si>
  <si>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</si>
  <si>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</si>
  <si>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</si>
  <si>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</si>
  <si>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</si>
  <si>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</si>
  <si>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</si>
  <si>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</si>
  <si>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</si>
  <si>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</si>
  <si>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</si>
  <si>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</si>
  <si>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</si>
  <si>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</si>
  <si>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</si>
  <si>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</si>
  <si>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</si>
  <si>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</si>
  <si>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</si>
  <si>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</si>
  <si>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</si>
  <si>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</si>
  <si>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</si>
  <si>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</si>
  <si>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</si>
  <si>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</si>
  <si>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</si>
  <si>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</si>
  <si>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</si>
  <si>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</si>
  <si>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</si>
  <si>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</si>
  <si>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</si>
  <si>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</si>
  <si>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</si>
  <si>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</si>
  <si>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</si>
  <si>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</si>
  <si>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</si>
  <si>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</si>
  <si>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</si>
  <si>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</si>
  <si>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</si>
  <si>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</si>
  <si>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</si>
  <si>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</si>
  <si>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</si>
  <si>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</si>
  <si>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</si>
  <si>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</si>
  <si>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</si>
  <si>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</si>
  <si>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</si>
  <si>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</si>
  <si>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</si>
  <si>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</si>
  <si>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</si>
  <si>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</si>
  <si>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</si>
  <si>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</si>
  <si>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</si>
  <si>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</si>
  <si>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</si>
  <si>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</si>
  <si>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</si>
  <si>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</si>
  <si>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</si>
  <si>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</si>
  <si>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</si>
  <si>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</si>
  <si>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</si>
  <si>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</si>
  <si>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</si>
  <si>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</si>
  <si>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</si>
  <si>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</si>
  <si>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</si>
  <si>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</si>
  <si>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</si>
  <si>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</si>
  <si>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</si>
  <si>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</si>
  <si>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</si>
  <si>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</si>
  <si>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</si>
  <si>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</si>
  <si>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</si>
  <si>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</si>
  <si>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</si>
  <si>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</si>
  <si>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</si>
  <si>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</si>
  <si>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</si>
  <si>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</si>
  <si>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</si>
  <si>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</si>
  <si>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</si>
  <si>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</si>
  <si>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</si>
  <si>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</si>
  <si>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</si>
  <si>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</si>
  <si>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</si>
  <si>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</si>
  <si>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</si>
  <si>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</si>
  <si>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</si>
  <si>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</si>
  <si>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</si>
  <si>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</si>
  <si>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</si>
  <si>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</si>
  <si>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</si>
  <si>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</si>
  <si>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</si>
  <si>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</si>
  <si>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</si>
  <si>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</si>
  <si>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</si>
  <si>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</si>
  <si>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</si>
  <si>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</si>
  <si>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</si>
  <si>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</si>
  <si>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</si>
  <si>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</si>
  <si>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</si>
  <si>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</si>
  <si>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</si>
  <si>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</si>
  <si>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</si>
  <si>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</si>
  <si>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</si>
  <si>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</si>
  <si>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</si>
  <si>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</si>
  <si>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</si>
  <si>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</si>
  <si>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</si>
  <si>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</si>
  <si>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</si>
  <si>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</si>
  <si>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</si>
  <si>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</si>
  <si>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</si>
  <si>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</si>
  <si>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</si>
  <si>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</si>
  <si>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</si>
  <si>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</si>
  <si>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</si>
  <si>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</si>
  <si>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</si>
  <si>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</si>
  <si>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</si>
  <si>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</si>
  <si>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</si>
  <si>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</si>
  <si>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</si>
  <si>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</si>
  <si>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</si>
  <si>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</si>
  <si>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</si>
  <si>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</si>
  <si>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</si>
  <si>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</si>
  <si>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</si>
  <si>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</si>
  <si>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</si>
  <si>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</si>
  <si>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</si>
  <si>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</si>
  <si>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</si>
  <si>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</si>
  <si>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</si>
  <si>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</si>
  <si>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</si>
  <si>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</si>
  <si>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</si>
  <si>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</si>
  <si>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</si>
  <si>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</si>
  <si>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</si>
  <si>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</si>
  <si>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</si>
  <si>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</si>
  <si>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</si>
  <si>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</si>
  <si>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</si>
  <si>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</si>
  <si>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</si>
  <si>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</si>
  <si>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</si>
  <si>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</si>
  <si>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</si>
  <si>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</si>
  <si>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</si>
  <si>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</si>
  <si>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</si>
  <si>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</si>
  <si>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</si>
  <si>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</si>
  <si>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</si>
  <si>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</si>
  <si>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</si>
  <si>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</si>
  <si>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</si>
  <si>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</si>
  <si>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</si>
  <si>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</si>
  <si>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</si>
  <si>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</si>
  <si>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</si>
  <si>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</si>
  <si>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</si>
  <si>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</si>
  <si>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</si>
  <si>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</si>
  <si>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</si>
  <si>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</si>
  <si>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</si>
  <si>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</si>
  <si>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</si>
  <si>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</si>
  <si>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</si>
  <si>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</si>
  <si>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</si>
  <si>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</si>
  <si>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</si>
  <si>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</si>
  <si>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</si>
  <si>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</si>
  <si>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</si>
  <si>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</si>
  <si>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</si>
  <si>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</si>
  <si>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</si>
  <si>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</si>
  <si>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</si>
  <si>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</si>
  <si>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</si>
  <si>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</si>
  <si>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</si>
  <si>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</si>
  <si>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</si>
  <si>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</si>
  <si>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</si>
  <si>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</si>
  <si>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</si>
  <si>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</si>
  <si>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</si>
  <si>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</si>
  <si>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</si>
  <si>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</si>
  <si>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</si>
  <si>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</si>
  <si>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</si>
  <si>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</si>
  <si>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</si>
  <si>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</si>
  <si>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</si>
  <si>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</si>
  <si>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</si>
  <si>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</si>
  <si>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</si>
  <si>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</si>
  <si>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</si>
  <si>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</si>
  <si>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</si>
  <si>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</si>
  <si>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</si>
  <si>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</si>
  <si>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</si>
  <si>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</si>
  <si>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</si>
  <si>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</si>
  <si>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</si>
  <si>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</si>
  <si>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</si>
  <si>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</si>
  <si>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</si>
  <si>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</si>
  <si>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</si>
  <si>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</si>
  <si>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</si>
  <si>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</si>
  <si>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</si>
  <si>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</si>
  <si>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</si>
  <si>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</si>
  <si>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</si>
  <si>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</si>
  <si>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</si>
  <si>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</si>
  <si>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</si>
  <si>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</si>
  <si>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</si>
  <si>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</si>
  <si>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</si>
  <si>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</si>
  <si>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</si>
  <si>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</si>
  <si>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</si>
  <si>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</si>
  <si>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</si>
  <si>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</si>
  <si>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</si>
  <si>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</si>
  <si>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</si>
  <si>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</si>
  <si>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</si>
  <si>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</si>
  <si>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</si>
  <si>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</si>
  <si>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</si>
  <si>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</si>
  <si>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</si>
  <si>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</si>
  <si>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</si>
  <si>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</si>
  <si>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</si>
  <si>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</si>
  <si>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</si>
  <si>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</si>
  <si>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</si>
  <si>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</si>
  <si>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</si>
  <si>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</si>
  <si>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</si>
  <si>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</si>
  <si>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</si>
  <si>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</si>
  <si>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</si>
  <si>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</si>
  <si>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</si>
  <si>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</si>
  <si>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</si>
  <si>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</si>
  <si>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</si>
  <si>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</si>
  <si>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</si>
  <si>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</si>
  <si>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</si>
  <si>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</si>
  <si>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</si>
  <si>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</si>
  <si>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</si>
  <si>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</si>
  <si>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</si>
  <si>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</si>
  <si>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</si>
  <si>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</si>
  <si>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</si>
  <si>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</si>
  <si>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</si>
  <si>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</si>
  <si>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</si>
  <si>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</si>
  <si>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</si>
  <si>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</si>
  <si>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</si>
  <si>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</si>
  <si>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</si>
  <si>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</si>
  <si>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</si>
  <si>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</si>
  <si>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</si>
  <si>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</si>
  <si>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</si>
  <si>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</si>
  <si>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</si>
  <si>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</si>
  <si>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</si>
  <si>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</si>
  <si>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</si>
  <si>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</si>
  <si>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</si>
  <si>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</si>
  <si>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</si>
  <si>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</si>
  <si>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</si>
  <si>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</si>
  <si>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</si>
  <si>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</si>
  <si>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</si>
  <si>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</si>
  <si>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</si>
  <si>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</si>
  <si>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</si>
  <si>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</si>
  <si>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</si>
  <si>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</si>
  <si>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</si>
  <si>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</si>
  <si>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</si>
  <si>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</si>
  <si>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</si>
  <si>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</si>
  <si>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</si>
  <si>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</si>
  <si>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</si>
  <si>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</si>
  <si>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</si>
  <si>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</si>
  <si>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</si>
  <si>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</si>
  <si>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</si>
  <si>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</si>
  <si>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</si>
  <si>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</si>
  <si>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</si>
  <si>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</si>
  <si>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</si>
  <si>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</si>
  <si>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</si>
  <si>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</si>
  <si>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</si>
  <si>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</si>
  <si>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</si>
  <si>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</si>
  <si>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</si>
  <si>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</si>
  <si>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</si>
  <si>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</si>
  <si>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</si>
  <si>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</si>
  <si>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</si>
  <si>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</si>
  <si>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</si>
  <si>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</si>
  <si>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</si>
  <si>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</si>
  <si>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</si>
  <si>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</si>
  <si>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</si>
  <si>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</si>
  <si>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</si>
  <si>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</si>
  <si>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</si>
  <si>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</si>
  <si>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</si>
  <si>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</si>
  <si>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</si>
  <si>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</si>
  <si>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</si>
  <si>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</si>
  <si>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</si>
  <si>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</si>
  <si>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</si>
  <si>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</si>
  <si>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</si>
  <si>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</si>
  <si>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</si>
  <si>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</si>
  <si>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</si>
  <si>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</si>
  <si>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</si>
  <si>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</si>
  <si>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</si>
  <si>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</si>
  <si>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</si>
  <si>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</si>
  <si>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</si>
  <si>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</si>
  <si>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</si>
  <si>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</si>
  <si>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</si>
  <si>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</si>
  <si>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</si>
  <si>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</si>
  <si>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</si>
  <si>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</si>
  <si>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</si>
  <si>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</si>
  <si>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</si>
  <si>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</si>
  <si>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</si>
  <si>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</si>
  <si>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</si>
  <si>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</si>
  <si>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</si>
  <si>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</si>
  <si>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</si>
  <si>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</si>
  <si>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</si>
  <si>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</si>
  <si>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</si>
  <si>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</si>
  <si>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</si>
  <si>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</si>
  <si>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</si>
  <si>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</si>
  <si>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</si>
  <si>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</si>
  <si>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</si>
  <si>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</si>
  <si>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</si>
  <si>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</si>
  <si>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</si>
  <si>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</si>
  <si>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</si>
  <si>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</si>
  <si>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</si>
  <si>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</si>
  <si>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</si>
  <si>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</si>
  <si>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</si>
  <si>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</si>
  <si>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</si>
  <si>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</si>
  <si>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</si>
  <si>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</si>
  <si>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</si>
  <si>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</si>
  <si>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</si>
  <si>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</si>
  <si>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</si>
  <si>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</si>
  <si>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</si>
  <si>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</si>
  <si>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</si>
  <si>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</si>
  <si>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</si>
  <si>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</si>
  <si>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</si>
  <si>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</si>
  <si>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</si>
  <si>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</si>
  <si>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</si>
  <si>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</si>
  <si>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</si>
  <si>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</si>
  <si>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</si>
  <si>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</si>
  <si>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</si>
  <si>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</si>
  <si>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</si>
  <si>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</si>
  <si>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</si>
  <si>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</si>
  <si>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</si>
  <si>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</si>
  <si>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</si>
  <si>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</si>
  <si>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</si>
  <si>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</si>
  <si>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</si>
  <si>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</si>
  <si>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</si>
  <si>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</si>
  <si>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</si>
  <si>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</si>
  <si>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</si>
  <si>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</si>
  <si>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</si>
  <si>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</si>
  <si>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</si>
  <si>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</si>
  <si>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</si>
  <si>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</si>
  <si>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</si>
  <si>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</si>
  <si>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</si>
  <si>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</si>
  <si>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</si>
  <si>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</si>
  <si>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</si>
  <si>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</si>
  <si>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</si>
  <si>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</si>
  <si>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</si>
  <si>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</si>
  <si>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</si>
  <si>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</si>
  <si>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</si>
  <si>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</si>
  <si>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</si>
  <si>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</si>
  <si>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</si>
  <si>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</si>
  <si>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</si>
  <si>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</si>
  <si>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</si>
  <si>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</si>
  <si>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</si>
  <si>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</si>
  <si>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</si>
  <si>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</si>
  <si>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</si>
  <si>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</si>
  <si>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</si>
  <si>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</si>
  <si>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</si>
  <si>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</si>
  <si>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</si>
  <si>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</si>
  <si>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</si>
  <si>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</si>
  <si>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</si>
  <si>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</si>
  <si>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</si>
  <si>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</si>
  <si>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</si>
  <si>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</si>
  <si>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</si>
  <si>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</si>
  <si>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</si>
  <si>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</si>
  <si>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</si>
  <si>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</si>
  <si>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</si>
  <si>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</si>
  <si>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</si>
  <si>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</si>
  <si>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</si>
  <si>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</si>
  <si>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</si>
  <si>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</si>
  <si>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</si>
  <si>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</si>
  <si>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</si>
  <si>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</si>
  <si>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</si>
  <si>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</si>
  <si>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</si>
  <si>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</si>
  <si>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</si>
  <si>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</si>
  <si>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</si>
  <si>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</si>
  <si>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</si>
  <si>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</si>
  <si>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</si>
  <si>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</si>
  <si>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</si>
  <si>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</si>
  <si>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</si>
  <si>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</si>
  <si>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</si>
  <si>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</si>
  <si>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</si>
  <si>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</si>
  <si>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</si>
  <si>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</si>
  <si>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</si>
  <si>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</si>
  <si>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</si>
  <si>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</si>
  <si>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</si>
  <si>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</si>
  <si>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</si>
  <si>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</si>
  <si>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</si>
  <si>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</si>
  <si>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</si>
  <si>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</si>
  <si>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</si>
  <si>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</si>
  <si>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</si>
  <si>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</si>
  <si>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</si>
  <si>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</si>
  <si>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</si>
  <si>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</si>
  <si>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</si>
  <si>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</si>
  <si>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</si>
  <si>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</si>
  <si>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</si>
  <si>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</si>
  <si>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</si>
  <si>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</si>
  <si>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</si>
  <si>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</si>
  <si>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</si>
  <si>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</si>
  <si>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</si>
  <si>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</si>
  <si>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</si>
  <si>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</si>
  <si>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</si>
  <si>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</si>
  <si>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</si>
  <si>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</si>
  <si>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</si>
  <si>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</si>
  <si>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</si>
  <si>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</si>
  <si>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</si>
  <si>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</si>
  <si>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</si>
  <si>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</si>
  <si>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</si>
  <si>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</si>
  <si>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</si>
  <si>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</si>
  <si>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</si>
  <si>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</si>
  <si>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</si>
  <si>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</si>
  <si>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</si>
  <si>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</si>
  <si>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</si>
  <si>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</si>
  <si>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</si>
  <si>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</si>
  <si>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</si>
  <si>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</si>
  <si>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</si>
  <si>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</si>
  <si>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</si>
  <si>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</si>
  <si>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</si>
  <si>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</si>
  <si>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</si>
  <si>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</si>
  <si>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</si>
  <si>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</si>
  <si>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</si>
  <si>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</si>
  <si>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</si>
  <si>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</si>
  <si>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</si>
  <si>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</si>
  <si>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</si>
  <si>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</si>
  <si>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</si>
  <si>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</si>
  <si>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</si>
  <si>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</si>
  <si>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</si>
  <si>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</si>
  <si>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</si>
  <si>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</si>
  <si>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</si>
  <si>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</si>
  <si>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</si>
  <si>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</si>
  <si>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</si>
  <si>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</si>
  <si>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</si>
  <si>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</si>
  <si>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</si>
  <si>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</si>
  <si>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</si>
  <si>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</si>
  <si>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</si>
  <si>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</si>
  <si>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</si>
  <si>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</si>
  <si>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</si>
  <si>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</si>
  <si>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</si>
  <si>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</si>
  <si>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</si>
  <si>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</si>
  <si>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</si>
  <si>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</si>
  <si>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</si>
  <si>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</si>
  <si>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</si>
  <si>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</si>
  <si>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</si>
  <si>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</si>
  <si>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</si>
  <si>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</si>
  <si>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</si>
  <si>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</si>
  <si>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</si>
  <si>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</si>
  <si>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</si>
  <si>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</si>
  <si>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</si>
  <si>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</si>
  <si>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</si>
  <si>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</si>
  <si>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</si>
  <si>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</si>
  <si>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</si>
  <si>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</si>
  <si>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</si>
  <si>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</si>
  <si>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</si>
  <si>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</si>
  <si>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</si>
  <si>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</si>
  <si>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</si>
  <si>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</si>
  <si>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</si>
  <si>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</si>
  <si>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</si>
  <si>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</si>
  <si>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</si>
  <si>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</si>
  <si>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</si>
  <si>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</si>
  <si>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</si>
  <si>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</si>
  <si>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</si>
  <si>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</si>
  <si>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</si>
  <si>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</si>
  <si>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</si>
  <si>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</si>
  <si>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</si>
  <si>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</si>
  <si>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</si>
  <si>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</si>
  <si>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</si>
  <si>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</si>
  <si>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</si>
  <si>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</si>
  <si>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</si>
  <si>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</si>
  <si>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</si>
  <si>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</si>
  <si>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</si>
  <si>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</si>
  <si>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</si>
  <si>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</si>
  <si>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</si>
  <si>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</si>
  <si>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</si>
  <si>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</si>
  <si>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</si>
  <si>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</si>
  <si>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</si>
  <si>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</si>
  <si>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</si>
  <si>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</si>
  <si>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</si>
  <si>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</si>
  <si>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</si>
  <si>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</si>
  <si>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</si>
  <si>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</si>
  <si>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</si>
  <si>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</si>
  <si>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</si>
  <si>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</si>
  <si>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</si>
  <si>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</si>
  <si>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</si>
  <si>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</si>
  <si>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</si>
  <si>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</si>
  <si>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</si>
  <si>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</si>
  <si>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</si>
  <si>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</si>
  <si>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</si>
  <si>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</si>
  <si>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</si>
  <si>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</si>
  <si>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</si>
  <si>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</si>
  <si>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</si>
  <si>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</si>
  <si>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</si>
  <si>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</si>
  <si>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</si>
  <si>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</si>
  <si>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</si>
  <si>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</si>
  <si>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</si>
  <si>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</si>
  <si>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</si>
  <si>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</si>
  <si>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</si>
  <si>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</si>
  <si>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</si>
  <si>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</si>
  <si>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</si>
  <si>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</si>
  <si>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</si>
  <si>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</si>
  <si>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</si>
  <si>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</si>
  <si>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</si>
  <si>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</si>
  <si>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</si>
  <si>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</si>
  <si>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</si>
  <si>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</si>
  <si>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</si>
  <si>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</si>
  <si>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</si>
  <si>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</si>
  <si>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</si>
  <si>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</si>
  <si>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</si>
  <si>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</si>
  <si>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</si>
  <si>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</si>
  <si>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</si>
  <si>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</si>
  <si>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</si>
  <si>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</si>
  <si>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</si>
  <si>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</si>
  <si>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</si>
  <si>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</si>
  <si>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</si>
  <si>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</si>
  <si>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</si>
  <si>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</si>
  <si>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</si>
  <si>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</si>
  <si>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</si>
  <si>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</si>
  <si>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</si>
  <si>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</si>
  <si>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</si>
  <si>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</si>
  <si>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</si>
  <si>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</si>
  <si>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</si>
  <si>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</si>
  <si>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</si>
  <si>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</si>
  <si>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</si>
  <si>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</si>
  <si>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</si>
  <si>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</si>
  <si>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</si>
  <si>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</si>
  <si>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</si>
  <si>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</si>
  <si>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</si>
  <si>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</si>
  <si>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</si>
  <si>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</si>
  <si>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</si>
  <si>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</si>
  <si>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</si>
  <si>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</si>
  <si>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</si>
  <si>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</si>
  <si>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</si>
  <si>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</si>
  <si>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</si>
  <si>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</si>
  <si>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</si>
  <si>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</si>
  <si>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</si>
  <si>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</si>
  <si>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</si>
  <si>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</si>
  <si>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</si>
  <si>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</si>
  <si>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</si>
  <si>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</si>
  <si>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</si>
  <si>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</si>
  <si>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</si>
  <si>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</si>
  <si>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</si>
  <si>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</si>
  <si>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</si>
  <si>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</si>
  <si>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</si>
  <si>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</si>
  <si>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</si>
  <si>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</si>
  <si>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</si>
  <si>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</si>
  <si>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</si>
  <si>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</si>
  <si>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</si>
  <si>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</si>
  <si>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</si>
  <si>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</si>
  <si>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</si>
  <si>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</si>
  <si>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</si>
  <si>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</si>
  <si>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</si>
  <si>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</si>
  <si>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</si>
  <si>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</si>
  <si>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</si>
  <si>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</si>
  <si>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</si>
  <si>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</si>
  <si>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</si>
  <si>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</si>
  <si>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</si>
  <si>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</si>
  <si>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</si>
  <si>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</si>
  <si>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</si>
  <si>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</si>
  <si>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</si>
  <si>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</si>
  <si>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</si>
  <si>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</si>
  <si>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</si>
  <si>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</si>
  <si>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</si>
  <si>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</si>
  <si>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</si>
  <si>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</si>
  <si>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</si>
  <si>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</si>
  <si>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</si>
  <si>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</si>
  <si>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</si>
  <si>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</si>
  <si>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</si>
  <si>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</si>
  <si>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</si>
  <si>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</si>
  <si>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</si>
  <si>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</si>
  <si>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</si>
  <si>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</si>
  <si>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</si>
  <si>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</si>
  <si>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</si>
  <si>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</si>
  <si>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</si>
  <si>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</si>
  <si>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</si>
  <si>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</si>
  <si>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</si>
  <si>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</si>
  <si>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</si>
  <si>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</si>
  <si>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</si>
  <si>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</si>
  <si>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</si>
  <si>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</si>
  <si>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</si>
  <si>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</si>
  <si>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</si>
  <si>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</si>
  <si>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</si>
  <si>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</si>
  <si>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</si>
  <si>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</si>
  <si>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</si>
  <si>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</si>
  <si>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</si>
  <si>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</si>
  <si>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</si>
  <si>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</si>
  <si>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</si>
  <si>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</si>
  <si>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</si>
  <si>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</si>
  <si>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</si>
  <si>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</si>
  <si>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</si>
  <si>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</si>
  <si>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</si>
  <si>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</si>
  <si>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</si>
  <si>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</si>
  <si>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</si>
  <si>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</si>
  <si>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</si>
  <si>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</si>
  <si>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</si>
  <si>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</si>
  <si>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</si>
  <si>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</si>
  <si>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</si>
  <si>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</si>
  <si>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</si>
  <si>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</si>
  <si>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</si>
  <si>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</si>
  <si>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</si>
  <si>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</si>
  <si>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</si>
  <si>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</si>
  <si>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</si>
  <si>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</si>
  <si>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</si>
  <si>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</si>
  <si>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</si>
  <si>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</si>
  <si>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</si>
  <si>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</si>
  <si>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</si>
  <si>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</si>
  <si>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</si>
  <si>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</si>
  <si>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</si>
  <si>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</si>
  <si>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</si>
  <si>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</si>
  <si>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</si>
  <si>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</si>
  <si>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</si>
  <si>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</si>
  <si>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</si>
  <si>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</si>
  <si>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</si>
  <si>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</si>
  <si>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</si>
  <si>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</si>
  <si>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</si>
  <si>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</si>
  <si>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</si>
  <si>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</si>
  <si>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</si>
  <si>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</si>
  <si>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</si>
  <si>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</si>
  <si>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</si>
  <si>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</si>
  <si>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</si>
  <si>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</si>
  <si>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</si>
  <si>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</si>
  <si>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</si>
  <si>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</si>
  <si>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</si>
  <si>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</si>
  <si>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</si>
  <si>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</si>
  <si>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</si>
  <si>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</si>
  <si>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</si>
  <si>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</si>
  <si>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</si>
  <si>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</si>
  <si>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</si>
  <si>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</si>
  <si>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</si>
  <si>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</si>
  <si>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</si>
  <si>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</si>
  <si>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</si>
  <si>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</si>
  <si>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</si>
  <si>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</si>
  <si>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</si>
  <si>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</si>
  <si>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</si>
  <si>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</si>
  <si>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</si>
  <si>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</si>
  <si>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</si>
  <si>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</si>
  <si>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</si>
  <si>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</si>
  <si>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</si>
  <si>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</si>
  <si>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</si>
  <si>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</si>
  <si>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</si>
  <si>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</si>
  <si>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</si>
  <si>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</si>
  <si>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</si>
  <si>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</si>
  <si>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</si>
  <si>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</si>
  <si>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</si>
  <si>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</si>
  <si>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</si>
  <si>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</si>
  <si>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</si>
  <si>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</si>
  <si>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</si>
  <si>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</si>
  <si>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</si>
  <si>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</si>
  <si>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</si>
  <si>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</si>
  <si>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</si>
  <si>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</si>
  <si>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</si>
  <si>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</si>
  <si>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</si>
  <si>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</si>
  <si>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</si>
  <si>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</si>
  <si>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</si>
  <si>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</si>
  <si>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</si>
  <si>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</si>
  <si>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</si>
  <si>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</si>
  <si>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</si>
  <si>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</si>
  <si>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</si>
  <si>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</si>
  <si>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</si>
  <si>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</si>
  <si>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</si>
  <si>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</si>
  <si>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</si>
  <si>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</si>
  <si>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</si>
  <si>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</si>
  <si>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</si>
  <si>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</si>
  <si>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</si>
  <si>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</si>
  <si>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</si>
  <si>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</si>
  <si>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</si>
  <si>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</si>
  <si>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</si>
  <si>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</si>
  <si>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</si>
  <si>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</si>
  <si>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</si>
  <si>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</si>
  <si>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</si>
  <si>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</si>
  <si>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</si>
  <si>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</si>
  <si>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</si>
  <si>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</si>
  <si>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</si>
  <si>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</si>
  <si>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</si>
  <si>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</si>
  <si>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</si>
  <si>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</si>
  <si>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</si>
  <si>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</si>
  <si>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</si>
  <si>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</si>
  <si>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</si>
  <si>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</si>
  <si>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</si>
  <si>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</si>
  <si>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</si>
  <si>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</si>
  <si>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</si>
  <si>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</si>
  <si>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</si>
  <si>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</si>
  <si>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</si>
  <si>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</si>
  <si>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</si>
  <si>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</si>
  <si>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</si>
  <si>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</si>
  <si>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</si>
  <si>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</si>
  <si>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</si>
  <si>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</si>
  <si>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</si>
  <si>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</si>
  <si>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</si>
  <si>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</si>
  <si>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</si>
  <si>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</si>
  <si>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</si>
  <si>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</si>
  <si>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</si>
  <si>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</si>
  <si>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</si>
  <si>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</si>
  <si>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</si>
  <si>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</si>
  <si>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</si>
  <si>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</si>
  <si>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</si>
  <si>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</si>
  <si>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</si>
  <si>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</si>
  <si>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</si>
  <si>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</si>
  <si>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</si>
  <si>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</si>
  <si>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</si>
  <si>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</si>
  <si>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</si>
  <si>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</si>
  <si>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</si>
  <si>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</si>
  <si>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</si>
  <si>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</si>
  <si>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</si>
  <si>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</si>
  <si>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</si>
  <si>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</si>
  <si>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</si>
  <si>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</si>
  <si>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</si>
  <si>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</si>
  <si>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</si>
  <si>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</si>
  <si>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</si>
  <si>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</si>
  <si>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</si>
  <si>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</si>
  <si>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</si>
  <si>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</si>
  <si>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</si>
  <si>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</si>
  <si>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</si>
  <si>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</si>
  <si>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</si>
  <si>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</si>
  <si>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</si>
  <si>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</si>
  <si>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</si>
  <si>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</si>
  <si>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</si>
  <si>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</si>
  <si>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</si>
  <si>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</si>
  <si>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</si>
  <si>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</si>
  <si>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</si>
  <si>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</si>
  <si>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</si>
  <si>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</si>
  <si>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</si>
  <si>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</si>
  <si>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</si>
  <si>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</si>
  <si>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</si>
  <si>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</si>
  <si>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</si>
  <si>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</si>
  <si>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</si>
  <si>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</si>
  <si>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</si>
  <si>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</si>
  <si>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</si>
  <si>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</si>
  <si>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</si>
  <si>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</si>
  <si>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</si>
  <si>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</si>
  <si>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</si>
  <si>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</si>
  <si>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</si>
  <si>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</si>
  <si>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</si>
  <si>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</si>
  <si>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</si>
  <si>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</si>
  <si>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</si>
  <si>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</si>
  <si>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</si>
  <si>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</si>
  <si>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</si>
  <si>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</si>
  <si>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</si>
  <si>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</si>
  <si>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</si>
  <si>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</si>
  <si>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</si>
  <si>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</si>
  <si>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</si>
  <si>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</si>
  <si>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</si>
  <si>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</si>
  <si>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</si>
  <si>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</si>
  <si>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</si>
  <si>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</si>
  <si>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</si>
  <si>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</si>
  <si>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</si>
  <si>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</si>
  <si>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</si>
  <si>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</si>
  <si>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</si>
  <si>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</si>
  <si>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</si>
  <si>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</si>
  <si>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</si>
  <si>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</si>
  <si>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</si>
  <si>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</si>
  <si>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</si>
  <si>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</si>
  <si>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</si>
  <si>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</si>
  <si>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</si>
  <si>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</si>
  <si>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</si>
  <si>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</si>
  <si>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</si>
  <si>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</si>
  <si>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</si>
  <si>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</si>
  <si>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</si>
  <si>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</si>
  <si>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</si>
  <si>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</si>
  <si>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</si>
  <si>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</si>
  <si>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</si>
  <si>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</si>
  <si>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</si>
  <si>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</si>
  <si>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</si>
  <si>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</si>
  <si>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</si>
  <si>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</si>
  <si>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</si>
  <si>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</si>
  <si>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</si>
  <si>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</si>
  <si>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</si>
  <si>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</si>
  <si>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</si>
  <si>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</si>
  <si>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</si>
  <si>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</si>
  <si>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</si>
  <si>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</si>
  <si>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</si>
  <si>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</si>
  <si>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</si>
  <si>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</si>
  <si>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</si>
  <si>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</si>
  <si>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</si>
  <si>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</si>
  <si>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</si>
  <si>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</si>
  <si>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</si>
  <si>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</si>
  <si>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</si>
  <si>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</si>
  <si>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</si>
  <si>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</si>
  <si>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</si>
  <si>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</si>
  <si>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</si>
  <si>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</si>
  <si>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</si>
  <si>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</si>
  <si>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</si>
  <si>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</si>
  <si>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</si>
  <si>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</si>
  <si>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</si>
  <si>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</si>
  <si>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</si>
  <si>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</si>
  <si>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</si>
  <si>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</si>
  <si>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</si>
  <si>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</si>
  <si>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</si>
  <si>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</si>
  <si>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</si>
  <si>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</si>
  <si>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</si>
  <si>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</si>
  <si>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</si>
  <si>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</si>
  <si>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</si>
  <si>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</si>
  <si>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</si>
  <si>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</si>
  <si>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</si>
  <si>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</si>
  <si>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</si>
  <si>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</si>
  <si>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</si>
  <si>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</si>
  <si>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</si>
  <si>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</si>
  <si>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</si>
  <si>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</si>
  <si>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</si>
  <si>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</si>
  <si>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</si>
  <si>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</si>
  <si>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</si>
  <si>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</si>
  <si>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</si>
  <si>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</si>
  <si>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</si>
  <si>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</si>
  <si>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</si>
  <si>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</si>
  <si>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</si>
  <si>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</si>
  <si>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</si>
  <si>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</si>
  <si>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</si>
  <si>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</si>
  <si>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</si>
  <si>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</si>
  <si>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</si>
  <si>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</si>
  <si>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</si>
  <si>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</si>
  <si>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</si>
  <si>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</si>
  <si>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</si>
  <si>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</si>
  <si>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</si>
  <si>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</si>
  <si>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</si>
  <si>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</si>
  <si>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</si>
  <si>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</si>
  <si>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</si>
  <si>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</si>
  <si>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</si>
  <si>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</si>
  <si>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</si>
  <si>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</si>
  <si>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</si>
  <si>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</si>
  <si>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</si>
  <si>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</si>
  <si>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</si>
  <si>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</si>
  <si>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</si>
  <si>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</si>
  <si>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</si>
  <si>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</si>
  <si>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</si>
  <si>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</si>
  <si>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</si>
  <si>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</si>
  <si>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</si>
  <si>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</si>
  <si>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</si>
  <si>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</si>
  <si>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</si>
  <si>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</si>
  <si>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</si>
  <si>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</si>
  <si>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</si>
  <si>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</si>
  <si>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</si>
  <si>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</si>
  <si>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</si>
  <si>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</si>
  <si>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</si>
  <si>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</si>
  <si>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</si>
  <si>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</si>
  <si>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</si>
  <si>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</si>
  <si>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</si>
  <si>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</si>
  <si>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</si>
  <si>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</si>
  <si>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</si>
  <si>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</si>
  <si>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</si>
  <si>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</si>
  <si>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</si>
  <si>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</si>
  <si>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</si>
  <si>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</si>
  <si>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</si>
  <si>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</si>
  <si>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</si>
  <si>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</si>
  <si>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</si>
  <si>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</si>
  <si>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</si>
  <si>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</si>
  <si>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</si>
  <si>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</si>
  <si>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</si>
  <si>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</si>
  <si>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</si>
  <si>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</si>
  <si>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</si>
  <si>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</si>
  <si>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</si>
  <si>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</si>
  <si>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</si>
  <si>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</si>
  <si>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</si>
  <si>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</si>
  <si>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</si>
  <si>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</si>
  <si>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</si>
  <si>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</si>
  <si>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</si>
  <si>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</si>
  <si>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</si>
  <si>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</si>
  <si>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</si>
  <si>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</si>
  <si>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</si>
  <si>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</si>
  <si>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</si>
  <si>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</si>
  <si>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</si>
  <si>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</si>
  <si>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</si>
  <si>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</si>
  <si>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</si>
  <si>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</si>
  <si>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</si>
  <si>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</si>
  <si>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</si>
  <si>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</si>
  <si>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</si>
  <si>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</si>
  <si>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</si>
  <si>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</si>
  <si>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</si>
  <si>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</si>
  <si>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</si>
  <si>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</si>
  <si>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</si>
  <si>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</si>
  <si>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</si>
  <si>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</si>
  <si>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</si>
  <si>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</si>
  <si>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</si>
  <si>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</si>
  <si>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</si>
  <si>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</si>
  <si>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</si>
  <si>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</si>
  <si>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</si>
  <si>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</si>
  <si>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</si>
  <si>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</si>
  <si>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</si>
  <si>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</si>
  <si>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</si>
  <si>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</si>
  <si>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</si>
  <si>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</si>
  <si>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</si>
  <si>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</si>
  <si>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</si>
  <si>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</si>
  <si>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</si>
  <si>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</si>
  <si>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</si>
  <si>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</si>
  <si>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</si>
  <si>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</si>
  <si>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</si>
  <si>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</si>
  <si>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</si>
  <si>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</si>
  <si>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</si>
  <si>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</si>
  <si>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</si>
  <si>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</si>
  <si>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</si>
  <si>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</si>
  <si>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</si>
  <si>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</si>
  <si>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</si>
  <si>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</si>
  <si>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</si>
  <si>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</si>
  <si>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</si>
  <si>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</si>
  <si>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</si>
  <si>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</si>
  <si>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</si>
  <si>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</si>
  <si>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</si>
  <si>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</si>
  <si>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</si>
  <si>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</si>
  <si>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</si>
  <si>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</si>
  <si>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</si>
  <si>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</si>
  <si>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</si>
  <si>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</si>
  <si>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</si>
  <si>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</si>
  <si>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</si>
  <si>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</si>
  <si>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</si>
  <si>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</si>
  <si>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</si>
  <si>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</si>
  <si>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</si>
  <si>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</si>
  <si>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</si>
  <si>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</si>
  <si>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</si>
  <si>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</si>
  <si>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</si>
  <si>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</si>
  <si>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</si>
  <si>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</si>
  <si>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</si>
  <si>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</si>
  <si>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</si>
  <si>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</si>
  <si>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</si>
  <si>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</si>
  <si>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</si>
  <si>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</si>
  <si>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</si>
  <si>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</si>
  <si>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</si>
  <si>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</si>
  <si>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</si>
  <si>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</si>
  <si>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</si>
  <si>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</si>
  <si>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</si>
  <si>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</si>
  <si>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</si>
  <si>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</si>
  <si>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</si>
  <si>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</si>
  <si>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</si>
  <si>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</si>
  <si>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</si>
  <si>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</si>
  <si>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</si>
  <si>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</si>
  <si>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</si>
  <si>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</si>
  <si>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</si>
  <si>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</si>
  <si>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</si>
  <si>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</si>
  <si>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</si>
  <si>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</si>
  <si>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</si>
  <si>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</si>
  <si>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</si>
  <si>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</si>
  <si>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</si>
  <si>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</si>
  <si>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</si>
  <si>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</si>
  <si>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</si>
  <si>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</si>
  <si>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</si>
  <si>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</si>
  <si>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</si>
  <si>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</si>
  <si>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</si>
  <si>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</si>
  <si>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</si>
  <si>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</si>
  <si>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</si>
  <si>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</si>
  <si>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</si>
  <si>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</si>
  <si>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</si>
  <si>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</si>
  <si>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</si>
  <si>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</si>
  <si>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</si>
  <si>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</si>
  <si>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</si>
  <si>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</si>
  <si>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</si>
  <si>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</si>
  <si>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</si>
  <si>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</si>
  <si>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</si>
  <si>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</si>
  <si>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</si>
  <si>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</si>
  <si>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</si>
  <si>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</si>
  <si>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</si>
  <si>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</si>
  <si>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</si>
  <si>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</si>
  <si>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</si>
  <si>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</si>
  <si>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</si>
  <si>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</si>
  <si>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</si>
  <si>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</si>
  <si>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</si>
  <si>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</si>
  <si>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</si>
  <si>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</si>
  <si>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</si>
  <si>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</si>
  <si>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</si>
  <si>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</si>
  <si>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</si>
  <si>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</si>
  <si>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</si>
  <si>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</si>
  <si>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</si>
  <si>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</si>
  <si>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</si>
  <si>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</si>
  <si>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</si>
  <si>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</si>
  <si>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</si>
  <si>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</si>
  <si>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</si>
  <si>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</si>
  <si>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</si>
  <si>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</si>
  <si>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</si>
  <si>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</si>
  <si>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</si>
  <si>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</si>
  <si>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</si>
  <si>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</si>
  <si>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</si>
  <si>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</si>
  <si>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</si>
  <si>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</si>
  <si>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</si>
  <si>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</si>
  <si>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</si>
  <si>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</si>
  <si>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</si>
  <si>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</si>
  <si>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</si>
  <si>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</si>
  <si>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</si>
  <si>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</si>
  <si>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</si>
  <si>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</si>
  <si>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</si>
  <si>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</si>
  <si>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</si>
  <si>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</si>
  <si>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</si>
  <si>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</si>
  <si>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</si>
  <si>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</si>
  <si>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</si>
  <si>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</si>
  <si>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</si>
  <si>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</si>
  <si>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</si>
  <si>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</si>
  <si>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</si>
  <si>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</si>
  <si>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</si>
  <si>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</si>
  <si>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</si>
  <si>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</si>
  <si>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</si>
  <si>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</si>
  <si>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</si>
  <si>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</si>
  <si>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</si>
  <si>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</si>
  <si>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</si>
  <si>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</si>
  <si>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</si>
  <si>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</si>
  <si>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</si>
  <si>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</si>
  <si>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</si>
  <si>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</si>
  <si>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</si>
  <si>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</si>
  <si>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</si>
  <si>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</si>
  <si>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</si>
  <si>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</si>
  <si>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</si>
  <si>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</si>
  <si>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</si>
  <si>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</si>
  <si>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</si>
  <si>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</si>
  <si>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</si>
  <si>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</si>
  <si>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</si>
  <si>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</si>
  <si>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</si>
  <si>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</si>
  <si>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</si>
  <si>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</si>
  <si>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</si>
  <si>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</si>
  <si>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</si>
  <si>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</si>
  <si>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</si>
  <si>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</si>
  <si>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</si>
  <si>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</si>
  <si>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</si>
  <si>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</si>
  <si>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</si>
  <si>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</si>
  <si>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</si>
  <si>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</si>
  <si>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</si>
  <si>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</si>
  <si>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</si>
  <si>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</si>
  <si>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</si>
  <si>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</si>
  <si>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</si>
  <si>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</si>
  <si>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</si>
  <si>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</si>
  <si>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</si>
  <si>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</si>
  <si>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</si>
  <si>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</si>
  <si>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</si>
  <si>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</si>
  <si>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</si>
  <si>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</si>
  <si>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</si>
  <si>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</si>
  <si>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</si>
  <si>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</si>
  <si>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</si>
  <si>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</si>
  <si>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</si>
  <si>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</si>
  <si>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</si>
  <si>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</si>
  <si>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</si>
  <si>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</si>
  <si>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</si>
  <si>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</si>
  <si>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</si>
  <si>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</si>
  <si>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</si>
  <si>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</si>
  <si>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</si>
  <si>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</si>
  <si>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</si>
  <si>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</si>
  <si>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</si>
  <si>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</si>
  <si>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</si>
  <si>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</si>
  <si>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</si>
  <si>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</si>
  <si>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</si>
  <si>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</si>
  <si>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</si>
  <si>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</si>
  <si>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</si>
  <si>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</si>
  <si>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</si>
  <si>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</si>
  <si>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</si>
  <si>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</si>
  <si>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</si>
  <si>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</si>
  <si>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</si>
  <si>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</si>
  <si>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</si>
  <si>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</si>
  <si>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</si>
  <si>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</si>
  <si>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</si>
  <si>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</si>
  <si>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</si>
  <si>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</si>
  <si>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</si>
  <si>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</si>
  <si>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</si>
  <si>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</si>
  <si>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</si>
  <si>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</si>
  <si>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</si>
  <si>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</si>
  <si>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</si>
  <si>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</si>
  <si>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</si>
  <si>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</si>
  <si>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</si>
  <si>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</si>
  <si>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</si>
  <si>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</si>
  <si>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</si>
  <si>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</si>
  <si>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</si>
  <si>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</si>
  <si>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</si>
  <si>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</si>
  <si>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</si>
  <si>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</si>
  <si>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</si>
  <si>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</si>
  <si>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</si>
  <si>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</si>
  <si>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</si>
  <si>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</si>
  <si>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</si>
  <si>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</si>
  <si>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</si>
  <si>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</si>
  <si>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</si>
  <si>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</si>
  <si>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</si>
  <si>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</si>
  <si>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</si>
  <si>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</si>
  <si>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</si>
  <si>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</si>
  <si>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</si>
  <si>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</si>
  <si>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</si>
  <si>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</si>
  <si>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</si>
  <si>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</si>
  <si>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</si>
  <si>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</si>
  <si>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</si>
  <si>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</si>
  <si>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</si>
  <si>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</si>
  <si>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</si>
  <si>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</si>
  <si>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</si>
  <si>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</si>
  <si>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</si>
  <si>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</si>
  <si>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</si>
  <si>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</si>
  <si>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</si>
  <si>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</si>
  <si>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</si>
  <si>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</si>
  <si>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</si>
  <si>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</si>
  <si>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</si>
  <si>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</si>
  <si>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</si>
  <si>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</si>
  <si>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</si>
  <si>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</si>
  <si>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</si>
  <si>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</si>
  <si>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</si>
  <si>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</si>
  <si>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</si>
  <si>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</si>
  <si>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</si>
  <si>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</si>
  <si>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</si>
  <si>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</si>
  <si>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</si>
  <si>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</si>
  <si>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</si>
  <si>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</si>
  <si>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</si>
  <si>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</si>
  <si>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</si>
  <si>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</si>
  <si>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</si>
  <si>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</si>
  <si>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</si>
  <si>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</si>
  <si>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</si>
  <si>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</si>
  <si>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</si>
  <si>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</si>
  <si>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</si>
  <si>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</si>
  <si>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</si>
  <si>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</si>
  <si>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</si>
  <si>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</si>
  <si>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</si>
  <si>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</si>
  <si>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</si>
  <si>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</si>
  <si>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</si>
  <si>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</si>
  <si>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</si>
  <si>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</si>
  <si>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</si>
  <si>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</si>
  <si>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</si>
  <si>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</si>
  <si>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</si>
  <si>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</si>
  <si>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</si>
  <si>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</si>
  <si>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</si>
  <si>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</si>
  <si>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</si>
  <si>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</si>
  <si>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</si>
  <si>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</si>
  <si>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</si>
  <si>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</si>
  <si>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</si>
  <si>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</si>
  <si>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</si>
  <si>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</si>
  <si>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</si>
  <si>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</si>
  <si>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</si>
  <si>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</si>
  <si>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</si>
  <si>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</si>
  <si>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</si>
  <si>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</si>
  <si>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</si>
  <si>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</si>
  <si>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</si>
  <si>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</si>
  <si>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</si>
  <si>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</si>
  <si>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</si>
  <si>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</si>
  <si>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</si>
  <si>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</si>
  <si>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</si>
  <si>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</si>
  <si>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</si>
  <si>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</si>
  <si>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</si>
  <si>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</si>
  <si>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</si>
  <si>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</si>
  <si>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</si>
  <si>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</si>
  <si>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</si>
  <si>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</si>
  <si>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</si>
  <si>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</si>
  <si>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</si>
  <si>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</si>
  <si>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</si>
  <si>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</si>
  <si>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</si>
  <si>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</si>
  <si>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</si>
  <si>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</si>
  <si>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</si>
  <si>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</si>
  <si>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</si>
  <si>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</si>
  <si>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</si>
  <si>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</si>
  <si>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</si>
  <si>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</si>
  <si>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</si>
  <si>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</si>
  <si>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</si>
  <si>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</si>
  <si>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</si>
  <si>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</si>
  <si>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</si>
  <si>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</si>
  <si>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</si>
  <si>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</si>
  <si>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</si>
  <si>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</si>
  <si>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</si>
  <si>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</si>
  <si>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</si>
  <si>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</si>
  <si>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</si>
  <si>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</si>
  <si>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</si>
  <si>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</si>
  <si>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</si>
  <si>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</si>
  <si>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</si>
  <si>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</si>
  <si>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</si>
  <si>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</si>
  <si>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</si>
  <si>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</si>
  <si>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</si>
  <si>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</si>
  <si>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</si>
  <si>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</si>
  <si>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</si>
  <si>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</si>
  <si>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</si>
  <si>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</si>
  <si>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</si>
  <si>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</si>
  <si>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</si>
  <si>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</si>
  <si>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</si>
  <si>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</si>
  <si>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</si>
  <si>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</si>
  <si>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</si>
  <si>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</si>
  <si>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</si>
  <si>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</si>
  <si>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</si>
  <si>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</si>
  <si>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</si>
  <si>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</si>
  <si>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</si>
  <si>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</si>
  <si>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</si>
  <si>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</si>
  <si>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</si>
  <si>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</si>
  <si>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</si>
  <si>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</si>
  <si>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</si>
  <si>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</si>
  <si>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</si>
  <si>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</si>
  <si>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</si>
  <si>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</si>
  <si>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</si>
  <si>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</si>
  <si>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</si>
  <si>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</si>
  <si>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</si>
  <si>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</si>
  <si>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</si>
  <si>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</si>
  <si>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</si>
  <si>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</si>
  <si>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</si>
  <si>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</si>
  <si>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</si>
  <si>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</si>
  <si>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</si>
  <si>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</si>
  <si>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</si>
  <si>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</si>
  <si>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</si>
  <si>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</si>
  <si>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</si>
  <si>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</si>
  <si>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</si>
  <si>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</si>
  <si>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</si>
  <si>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</si>
  <si>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</si>
  <si>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</si>
  <si>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</si>
  <si>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</si>
  <si>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</si>
  <si>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</si>
  <si>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</si>
  <si>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</si>
  <si>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</si>
  <si>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</si>
  <si>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</si>
  <si>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</si>
  <si>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</si>
  <si>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</si>
  <si>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</si>
  <si>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</si>
  <si>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</si>
  <si>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</si>
  <si>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</si>
  <si>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</si>
  <si>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</si>
  <si>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</si>
  <si>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</si>
  <si>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</si>
  <si>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</si>
  <si>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</si>
  <si>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</si>
  <si>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</si>
  <si>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</si>
  <si>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</si>
  <si>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</si>
  <si>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</si>
  <si>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</si>
  <si>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</si>
  <si>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</si>
  <si>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</si>
  <si>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</si>
  <si>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</si>
  <si>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</si>
  <si>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</si>
  <si>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</si>
  <si>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</si>
  <si>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</si>
  <si>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</si>
  <si>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</si>
  <si>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</si>
  <si>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</si>
  <si>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</si>
  <si>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</si>
  <si>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</si>
  <si>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</si>
  <si>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</si>
  <si>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</si>
  <si>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</si>
  <si>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</si>
  <si>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</si>
  <si>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</si>
  <si>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</si>
  <si>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</si>
  <si>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</si>
  <si>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</si>
  <si>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</si>
  <si>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</si>
  <si>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</si>
  <si>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</si>
  <si>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</si>
  <si>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</si>
  <si>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</si>
  <si>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</si>
  <si>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</si>
  <si>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</si>
  <si>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</si>
  <si>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</si>
  <si>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</si>
  <si>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</si>
  <si>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</si>
  <si>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</si>
  <si>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</si>
  <si>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</si>
  <si>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</si>
  <si>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</si>
  <si>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</si>
  <si>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</si>
  <si>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</si>
  <si>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</si>
  <si>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</si>
  <si>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</si>
  <si>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</si>
  <si>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</si>
  <si>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</si>
  <si>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</si>
  <si>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</si>
  <si>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</si>
  <si>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</si>
  <si>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</si>
  <si>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</si>
  <si>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</si>
  <si>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</si>
  <si>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</si>
  <si>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</si>
  <si>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</si>
  <si>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</si>
  <si>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</si>
  <si>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</si>
  <si>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</si>
  <si>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</si>
  <si>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</si>
  <si>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</si>
  <si>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</si>
  <si>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</si>
  <si>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</si>
  <si>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</si>
  <si>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</si>
  <si>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</si>
  <si>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</si>
  <si>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</si>
  <si>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</si>
  <si>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</si>
  <si>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</si>
  <si>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</si>
  <si>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</si>
  <si>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</si>
  <si>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</si>
  <si>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</si>
  <si>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</si>
  <si>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</si>
  <si>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</si>
  <si>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</si>
  <si>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</si>
  <si>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</si>
  <si>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</si>
  <si>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</si>
  <si>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</si>
  <si>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</si>
  <si>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</si>
  <si>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</si>
  <si>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</si>
  <si>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</si>
  <si>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</si>
  <si>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</si>
  <si>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</si>
  <si>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</si>
  <si>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</si>
  <si>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</si>
  <si>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</si>
  <si>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</si>
  <si>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</si>
  <si>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</si>
  <si>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</si>
  <si>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</si>
  <si>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</si>
  <si>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</si>
  <si>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</si>
  <si>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</si>
  <si>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</si>
  <si>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</si>
  <si>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</si>
  <si>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</si>
  <si>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</si>
  <si>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</si>
  <si>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</si>
  <si>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</si>
  <si>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</si>
  <si>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</si>
  <si>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</si>
  <si>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</si>
  <si>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</si>
  <si>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</si>
  <si>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</si>
  <si>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</si>
  <si>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</si>
  <si>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</si>
  <si>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</si>
  <si>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</si>
  <si>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</si>
  <si>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</si>
  <si>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</si>
  <si>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</si>
  <si>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</si>
  <si>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</si>
  <si>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</si>
  <si>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</si>
  <si>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</si>
  <si>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</si>
  <si>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</si>
  <si>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</si>
  <si>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</si>
  <si>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</si>
  <si>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</si>
  <si>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</si>
  <si>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</si>
  <si>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</si>
  <si>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</si>
  <si>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</si>
  <si>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</si>
  <si>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</si>
  <si>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</si>
  <si>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</si>
  <si>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</si>
  <si>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</si>
  <si>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</si>
  <si>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</si>
  <si>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</si>
  <si>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</si>
  <si>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</si>
  <si>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</si>
  <si>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</si>
  <si>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</si>
  <si>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</si>
  <si>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</si>
  <si>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</si>
  <si>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</si>
  <si>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</si>
  <si>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</si>
  <si>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</si>
  <si>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</si>
  <si>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</si>
  <si>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</si>
  <si>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</si>
  <si>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</si>
  <si>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</si>
  <si>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</si>
  <si>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</si>
  <si>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</si>
  <si>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</si>
  <si>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</si>
  <si>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</si>
  <si>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</si>
  <si>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</si>
  <si>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</si>
  <si>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</si>
  <si>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</si>
  <si>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</si>
  <si>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</si>
  <si>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</si>
  <si>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</si>
  <si>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</si>
  <si>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</si>
  <si>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</si>
  <si>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</si>
  <si>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</si>
  <si>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</si>
  <si>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</si>
  <si>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</si>
  <si>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</si>
  <si>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</si>
  <si>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</si>
  <si>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</si>
  <si>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</si>
  <si>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</si>
  <si>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</si>
  <si>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</si>
  <si>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</si>
  <si>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</si>
  <si>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</si>
  <si>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</si>
  <si>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</si>
  <si>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</si>
  <si>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</si>
  <si>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</si>
  <si>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</si>
  <si>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</si>
  <si>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</si>
  <si>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</si>
  <si>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</si>
  <si>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</si>
  <si>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</si>
  <si>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</si>
  <si>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</si>
  <si>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</si>
  <si>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</si>
  <si>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</si>
  <si>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</si>
  <si>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</si>
  <si>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</si>
  <si>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</si>
  <si>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</si>
  <si>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</si>
  <si>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</si>
  <si>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</si>
  <si>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</si>
  <si>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</si>
  <si>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</si>
  <si>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</si>
  <si>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</si>
  <si>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</si>
  <si>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</si>
  <si>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</si>
  <si>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</si>
  <si>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</si>
  <si>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</si>
  <si>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</si>
  <si>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</si>
  <si>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</si>
  <si>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</si>
  <si>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</si>
  <si>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</si>
  <si>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</si>
  <si>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</si>
  <si>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</si>
  <si>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</si>
  <si>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</si>
  <si>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</si>
  <si>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</si>
  <si>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</si>
  <si>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</si>
  <si>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</si>
  <si>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</si>
  <si>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</si>
  <si>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</si>
  <si>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</si>
  <si>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</si>
  <si>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</si>
  <si>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</si>
  <si>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</si>
  <si>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</si>
  <si>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</si>
  <si>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</si>
  <si>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</si>
  <si>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</si>
  <si>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</si>
  <si>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</si>
  <si>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</si>
  <si>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</si>
  <si>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</si>
  <si>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</si>
  <si>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</si>
  <si>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</si>
  <si>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</si>
  <si>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</si>
  <si>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</si>
  <si>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</si>
  <si>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</si>
  <si>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</si>
  <si>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</si>
  <si>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</si>
  <si>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</si>
  <si>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</si>
  <si>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</si>
  <si>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</si>
  <si>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</si>
  <si>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</si>
  <si>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</si>
  <si>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</si>
  <si>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</si>
  <si>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</si>
  <si>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</si>
  <si>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</si>
  <si>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</si>
  <si>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</si>
  <si>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</si>
  <si>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</si>
  <si>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</si>
  <si>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</si>
  <si>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</si>
  <si>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</si>
  <si>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</si>
  <si>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</si>
  <si>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</si>
  <si>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</si>
  <si>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</si>
  <si>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</si>
  <si>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</si>
  <si>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</si>
  <si>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</si>
  <si>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</si>
  <si>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</si>
  <si>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</si>
  <si>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</si>
  <si>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</si>
  <si>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</si>
  <si>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</si>
  <si>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</si>
  <si>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</si>
  <si>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</si>
  <si>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</si>
  <si>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</si>
  <si>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</si>
  <si>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</si>
  <si>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</si>
  <si>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</si>
  <si>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</si>
  <si>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</si>
  <si>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</si>
  <si>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</si>
  <si>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</si>
  <si>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</si>
  <si>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</si>
  <si>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</si>
  <si>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</si>
  <si>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</si>
  <si>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</si>
  <si>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</si>
  <si>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</si>
  <si>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</si>
  <si>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</si>
  <si>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</si>
  <si>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</si>
  <si>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</si>
  <si>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</si>
  <si>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</si>
  <si>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</si>
  <si>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</si>
  <si>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</si>
  <si>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</si>
  <si>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</si>
  <si>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</si>
  <si>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</si>
  <si>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</si>
  <si>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</si>
  <si>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</si>
  <si>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</si>
  <si>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</si>
  <si>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</si>
  <si>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</si>
  <si>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</si>
  <si>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</si>
  <si>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</si>
  <si>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</si>
  <si>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</si>
  <si>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</si>
  <si>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</si>
  <si>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</si>
  <si>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</si>
  <si>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</si>
  <si>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</si>
  <si>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</si>
  <si>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</si>
  <si>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</si>
  <si>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</si>
  <si>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</si>
  <si>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</si>
  <si>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</si>
  <si>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</si>
  <si>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</si>
  <si>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</si>
  <si>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</si>
  <si>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</si>
  <si>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</si>
  <si>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</si>
  <si>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</si>
  <si>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</si>
  <si>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</si>
  <si>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</si>
  <si>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</si>
  <si>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</si>
  <si>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</si>
  <si>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</si>
  <si>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</si>
  <si>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</si>
  <si>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</si>
  <si>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</si>
  <si>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</si>
  <si>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</si>
  <si>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</si>
  <si>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</si>
  <si>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</si>
  <si>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</si>
  <si>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</si>
  <si>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</si>
  <si>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</si>
  <si>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</si>
  <si>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</si>
  <si>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</si>
  <si>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</si>
  <si>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</si>
  <si>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</si>
  <si>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</si>
  <si>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</si>
  <si>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</si>
  <si>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</si>
  <si>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</si>
  <si>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</si>
  <si>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</si>
  <si>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</si>
  <si>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</si>
  <si>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</si>
  <si>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</si>
  <si>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</si>
  <si>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</si>
  <si>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</si>
  <si>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</si>
  <si>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</si>
  <si>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</si>
  <si>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</si>
  <si>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</si>
  <si>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</si>
  <si>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</si>
  <si>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</si>
  <si>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</si>
  <si>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</si>
  <si>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</si>
  <si>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</si>
  <si>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</si>
  <si>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</si>
  <si>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</si>
  <si>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</si>
  <si>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</si>
  <si>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</si>
  <si>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</si>
  <si>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</si>
  <si>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</si>
  <si>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</si>
  <si>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</si>
  <si>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</si>
  <si>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</si>
  <si>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</si>
  <si>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</si>
  <si>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</si>
  <si>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</si>
  <si>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</si>
  <si>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</si>
  <si>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</si>
  <si>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</si>
  <si>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</si>
  <si>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</si>
  <si>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</si>
  <si>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</si>
  <si>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</si>
  <si>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</si>
  <si>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</si>
  <si>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</si>
  <si>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</si>
  <si>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</si>
  <si>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</si>
  <si>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</si>
  <si>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</si>
  <si>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</si>
  <si>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</si>
  <si>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</si>
  <si>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</si>
  <si>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</si>
  <si>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</si>
  <si>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</si>
  <si>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</si>
  <si>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</si>
  <si>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</si>
  <si>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</si>
  <si>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</si>
  <si>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</si>
  <si>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</si>
  <si>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</si>
  <si>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</si>
  <si>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</si>
  <si>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</si>
  <si>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</si>
  <si>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</si>
  <si>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</si>
  <si>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</si>
  <si>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</si>
  <si>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</si>
  <si>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</si>
  <si>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</si>
  <si>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</si>
  <si>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</si>
  <si>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</si>
  <si>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</si>
  <si>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</si>
  <si>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</si>
  <si>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</si>
  <si>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</si>
  <si>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</si>
  <si>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</si>
  <si>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</si>
  <si>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</si>
  <si>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</si>
  <si>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</si>
  <si>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</si>
  <si>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</si>
  <si>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</si>
  <si>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</si>
  <si>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</si>
  <si>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</si>
  <si>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</si>
  <si>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</si>
  <si>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</si>
  <si>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</si>
  <si>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</si>
  <si>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</si>
  <si>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</si>
  <si>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</si>
  <si>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</si>
  <si>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</si>
  <si>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</si>
  <si>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</si>
  <si>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</si>
  <si>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</si>
  <si>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</si>
  <si>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</si>
  <si>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</si>
  <si>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</si>
  <si>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</si>
  <si>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</si>
  <si>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</si>
  <si>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</si>
  <si>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</si>
  <si>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</si>
  <si>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</si>
  <si>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</si>
  <si>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</si>
  <si>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</si>
  <si>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</si>
  <si>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</si>
  <si>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</si>
  <si>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</si>
  <si>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</si>
  <si>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</si>
  <si>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</si>
  <si>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</si>
  <si>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</si>
  <si>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</si>
  <si>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</si>
  <si>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</si>
  <si>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</si>
  <si>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</si>
  <si>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</si>
  <si>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</si>
  <si>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</si>
  <si>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</si>
  <si>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</si>
  <si>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</si>
  <si>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</si>
  <si>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</si>
  <si>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</si>
  <si>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</si>
  <si>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</si>
  <si>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</si>
  <si>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</si>
  <si>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</si>
  <si>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</si>
  <si>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</si>
  <si>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</si>
  <si>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</si>
  <si>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</si>
  <si>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</si>
  <si>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</si>
  <si>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</si>
  <si>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</si>
  <si>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</si>
  <si>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</si>
  <si>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</si>
  <si>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</si>
  <si>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</si>
  <si>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</si>
  <si>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</si>
  <si>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</si>
  <si>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</si>
  <si>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</si>
  <si>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</si>
  <si>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</si>
  <si>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</si>
  <si>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</si>
  <si>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</si>
  <si>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</si>
  <si>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</si>
  <si>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</si>
  <si>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</si>
  <si>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</si>
  <si>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</si>
  <si>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</si>
  <si>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</si>
  <si>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</si>
  <si>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</si>
  <si>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</si>
  <si>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</si>
  <si>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</si>
  <si>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</si>
  <si>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</si>
  <si>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</si>
  <si>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</si>
  <si>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</si>
  <si>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</si>
  <si>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</si>
  <si>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</si>
  <si>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</si>
  <si>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</si>
  <si>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</si>
  <si>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</si>
  <si>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</si>
  <si>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</si>
  <si>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</si>
  <si>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</si>
  <si>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</si>
  <si>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</si>
  <si>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</si>
  <si>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</si>
  <si>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</si>
  <si>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</si>
  <si>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</si>
  <si>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</si>
  <si>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</si>
  <si>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</si>
  <si>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</si>
  <si>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</si>
  <si>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</si>
  <si>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</si>
  <si>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</si>
  <si>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</si>
  <si>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</si>
  <si>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</si>
  <si>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</si>
  <si>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</si>
  <si>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</si>
  <si>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</si>
  <si>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</si>
  <si>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</si>
  <si>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</si>
  <si>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</si>
  <si>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</si>
  <si>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</si>
  <si>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</si>
  <si>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</si>
  <si>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</si>
  <si>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</si>
  <si>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</si>
  <si>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</si>
  <si>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</si>
  <si>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</si>
  <si>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</si>
  <si>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</si>
  <si>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</si>
  <si>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</si>
  <si>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</si>
  <si>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</si>
  <si>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</si>
  <si>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</si>
  <si>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</si>
  <si>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</si>
  <si>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</si>
  <si>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</si>
  <si>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</si>
  <si>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</si>
  <si>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</si>
  <si>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</si>
  <si>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</si>
  <si>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</si>
  <si>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</si>
  <si>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</si>
  <si>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</si>
  <si>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</si>
  <si>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</si>
  <si>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</si>
  <si>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</si>
  <si>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</si>
  <si>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</si>
  <si>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</si>
  <si>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</si>
  <si>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</si>
  <si>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</si>
  <si>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</si>
  <si>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</si>
  <si>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</si>
  <si>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</si>
  <si>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</si>
  <si>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</si>
  <si>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</si>
  <si>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</si>
  <si>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</si>
  <si>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</si>
  <si>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</si>
  <si>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</si>
  <si>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</si>
  <si>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</si>
  <si>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</si>
  <si>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</si>
  <si>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</si>
  <si>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</si>
  <si>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</si>
  <si>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</si>
  <si>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</si>
  <si>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</si>
  <si>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</si>
  <si>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</si>
  <si>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</si>
  <si>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</si>
  <si>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</si>
  <si>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</si>
  <si>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</si>
  <si>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</si>
  <si>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</si>
  <si>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</si>
  <si>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</si>
  <si>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</si>
  <si>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</si>
  <si>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</si>
  <si>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</si>
  <si>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</si>
  <si>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</si>
  <si>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</si>
  <si>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</si>
  <si>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</si>
  <si>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</si>
  <si>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</si>
  <si>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</si>
  <si>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</si>
  <si>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</si>
  <si>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</si>
  <si>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</si>
  <si>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</si>
  <si>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</si>
  <si>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</si>
  <si>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</si>
  <si>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</si>
  <si>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</si>
  <si>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</si>
  <si>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</si>
  <si>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</si>
  <si>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</si>
  <si>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</si>
  <si>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</si>
  <si>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</si>
  <si>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</si>
  <si>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</si>
  <si>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</si>
  <si>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</si>
  <si>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</si>
  <si>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</si>
  <si>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</si>
  <si>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</si>
  <si>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</si>
  <si>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</si>
  <si>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</si>
  <si>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</si>
  <si>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</si>
  <si>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</si>
  <si>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</si>
  <si>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</si>
  <si>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</si>
  <si>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</si>
  <si>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</si>
  <si>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</si>
  <si>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</si>
  <si>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</si>
  <si>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</si>
  <si>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</si>
  <si>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</si>
  <si>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</si>
  <si>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</si>
  <si>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</si>
  <si>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</si>
  <si>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</si>
  <si>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</si>
  <si>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</si>
  <si>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</si>
  <si>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</si>
  <si>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</si>
  <si>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</si>
  <si>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</si>
  <si>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</si>
  <si>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</si>
  <si>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</si>
  <si>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</si>
  <si>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</si>
  <si>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</si>
  <si>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</si>
  <si>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</si>
  <si>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</si>
  <si>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</si>
  <si>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</si>
  <si>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</si>
  <si>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</si>
  <si>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</si>
  <si>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</si>
  <si>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</si>
  <si>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</si>
  <si>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</si>
  <si>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</si>
  <si>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</si>
  <si>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</si>
  <si>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</si>
  <si>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</si>
  <si>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</si>
  <si>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</si>
  <si>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</si>
  <si>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</si>
  <si>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</si>
  <si>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</si>
  <si>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</si>
  <si>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</si>
  <si>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</si>
  <si>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</si>
  <si>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</si>
  <si>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</si>
  <si>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</si>
  <si>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</si>
  <si>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</si>
  <si>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</si>
  <si>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</si>
  <si>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</si>
  <si>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</si>
  <si>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</si>
  <si>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</si>
  <si>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</si>
  <si>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</si>
  <si>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</si>
  <si>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</si>
  <si>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</si>
  <si>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</si>
  <si>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</si>
  <si>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</si>
  <si>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</si>
  <si>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</si>
  <si>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</si>
  <si>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</si>
  <si>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</si>
  <si>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</si>
  <si>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</si>
  <si>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</si>
  <si>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</si>
  <si>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</si>
  <si>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</si>
  <si>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</si>
  <si>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</si>
  <si>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</si>
  <si>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</si>
  <si>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</si>
  <si>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</si>
  <si>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</si>
  <si>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</si>
  <si>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</si>
  <si>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</si>
  <si>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</si>
  <si>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</si>
  <si>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</si>
  <si>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</si>
  <si>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</si>
  <si>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</si>
  <si>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</si>
  <si>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</si>
  <si>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</si>
  <si>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</si>
  <si>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</si>
  <si>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</si>
  <si>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</si>
  <si>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</si>
  <si>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</si>
  <si>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</si>
  <si>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</si>
  <si>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</si>
  <si>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</si>
  <si>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</si>
  <si>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</si>
  <si>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</si>
  <si>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</si>
  <si>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</si>
  <si>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</si>
  <si>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</si>
  <si>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</si>
  <si>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</si>
  <si>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</si>
  <si>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</si>
  <si>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</si>
  <si>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</si>
  <si>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</si>
  <si>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</si>
  <si>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</si>
  <si>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</si>
  <si>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</si>
  <si>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</si>
  <si>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</si>
  <si>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</si>
  <si>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</si>
  <si>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</si>
  <si>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</si>
  <si>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</si>
  <si>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</si>
  <si>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</si>
  <si>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</si>
  <si>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</si>
  <si>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</si>
  <si>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</si>
  <si>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</si>
  <si>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</si>
  <si>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</si>
  <si>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</si>
  <si>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</si>
  <si>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</si>
  <si>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</si>
  <si>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</si>
  <si>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</si>
  <si>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</si>
  <si>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</si>
  <si>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</si>
  <si>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</si>
  <si>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</si>
  <si>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</si>
  <si>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</si>
  <si>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</si>
  <si>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</si>
  <si>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</si>
  <si>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</si>
  <si>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</si>
  <si>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</si>
  <si>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</si>
  <si>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</si>
  <si>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</si>
  <si>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</si>
  <si>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</si>
  <si>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</si>
  <si>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</si>
  <si>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</si>
  <si>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</si>
  <si>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</si>
  <si>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</si>
  <si>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</si>
  <si>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</si>
  <si>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</si>
  <si>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</si>
  <si>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</si>
  <si>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</si>
  <si>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</si>
  <si>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</si>
  <si>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</si>
  <si>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</si>
  <si>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</si>
  <si>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</si>
  <si>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</si>
  <si>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</si>
  <si>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</si>
  <si>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</si>
  <si>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</si>
  <si>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</si>
  <si>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</si>
  <si>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</si>
  <si>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</si>
  <si>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</si>
  <si>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</si>
  <si>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</si>
  <si>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</si>
  <si>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</si>
  <si>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</si>
  <si>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</si>
  <si>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</si>
  <si>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</si>
  <si>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</si>
  <si>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</si>
  <si>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</si>
  <si>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</si>
  <si>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</si>
  <si>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</si>
  <si>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</si>
  <si>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</si>
  <si>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</si>
  <si>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</si>
  <si>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</si>
  <si>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</si>
  <si>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</si>
  <si>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</si>
  <si>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</si>
  <si>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</si>
  <si>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</si>
  <si>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</si>
  <si>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</si>
  <si>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</si>
  <si>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</si>
  <si>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</si>
  <si>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</si>
  <si>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</si>
  <si>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</si>
  <si>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</si>
  <si>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</si>
  <si>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</si>
  <si>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</si>
  <si>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</si>
  <si>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</si>
  <si>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</si>
  <si>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</si>
  <si>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</si>
  <si>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</si>
  <si>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</si>
  <si>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</si>
  <si>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</si>
  <si>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</si>
  <si>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</si>
  <si>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</si>
  <si>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</si>
  <si>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</si>
  <si>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</si>
  <si>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</si>
  <si>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</si>
  <si>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</si>
  <si>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</si>
  <si>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</si>
  <si>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</si>
  <si>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</si>
  <si>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</si>
  <si>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</si>
  <si>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</si>
  <si>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</si>
  <si>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</si>
  <si>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</si>
  <si>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</si>
  <si>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</si>
  <si>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</si>
  <si>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</si>
  <si>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</si>
  <si>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</si>
  <si>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</si>
  <si>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</si>
  <si>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</si>
  <si>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</si>
  <si>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</si>
  <si>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</si>
  <si>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</si>
  <si>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</si>
  <si>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</si>
  <si>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</si>
  <si>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</si>
  <si>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</si>
  <si>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</si>
  <si>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</si>
  <si>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</si>
  <si>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</si>
  <si>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</si>
  <si>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</si>
  <si>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</si>
  <si>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</si>
  <si>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</si>
  <si>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</si>
  <si>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</si>
  <si>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</si>
  <si>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</si>
  <si>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</si>
  <si>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</si>
  <si>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</si>
  <si>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</si>
  <si>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</si>
  <si>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</si>
  <si>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</si>
  <si>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</si>
  <si>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</si>
  <si>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</si>
  <si>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</si>
  <si>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</si>
  <si>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</si>
  <si>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</si>
  <si>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</si>
  <si>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</si>
  <si>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</si>
  <si>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</si>
  <si>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</si>
  <si>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</si>
  <si>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</si>
  <si>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</si>
  <si>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</si>
  <si>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</si>
  <si>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</si>
  <si>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</si>
  <si>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</si>
  <si>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</si>
  <si>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</si>
  <si>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</si>
  <si>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</si>
  <si>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</si>
  <si>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</si>
  <si>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</si>
  <si>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</si>
  <si>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</si>
  <si>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</si>
  <si>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</si>
  <si>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</si>
  <si>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</si>
  <si>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</si>
  <si>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</si>
  <si>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</si>
  <si>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</si>
  <si>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</si>
  <si>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</si>
  <si>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</si>
  <si>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</si>
  <si>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</si>
  <si>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</si>
  <si>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</si>
  <si>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</si>
  <si>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</si>
  <si>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</si>
  <si>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</si>
  <si>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</si>
  <si>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</si>
  <si>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</si>
  <si>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</si>
  <si>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</si>
  <si>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</si>
  <si>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</si>
  <si>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</si>
  <si>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</si>
  <si>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</si>
  <si>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</si>
  <si>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</si>
  <si>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</si>
  <si>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</si>
  <si>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</si>
  <si>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</si>
  <si>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</si>
  <si>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</si>
  <si>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</si>
  <si>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</si>
  <si>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</si>
  <si>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</si>
  <si>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</si>
  <si>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</si>
  <si>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</si>
  <si>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</si>
  <si>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</si>
  <si>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</si>
  <si>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</si>
  <si>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</si>
  <si>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</si>
  <si>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</si>
  <si>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</si>
  <si>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</si>
  <si>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</si>
  <si>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</si>
  <si>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</si>
  <si>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</si>
  <si>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</si>
  <si>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</si>
  <si>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</si>
  <si>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</si>
  <si>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</si>
  <si>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</si>
  <si>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</si>
  <si>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</si>
  <si>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</si>
  <si>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</si>
  <si>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</si>
  <si>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</si>
  <si>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</si>
  <si>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</si>
  <si>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</si>
  <si>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</si>
  <si>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</si>
  <si>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</si>
  <si>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</si>
  <si>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</si>
  <si>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</si>
  <si>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</si>
  <si>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</si>
  <si>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</si>
  <si>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</si>
  <si>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</si>
  <si>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</si>
  <si>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</si>
  <si>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</si>
  <si>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</si>
  <si>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</si>
  <si>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</si>
  <si>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</si>
  <si>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</si>
  <si>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</si>
  <si>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</si>
  <si>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</si>
  <si>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</si>
  <si>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</si>
  <si>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</si>
  <si>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</si>
  <si>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</si>
  <si>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</si>
  <si>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</si>
  <si>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</si>
  <si>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</si>
  <si>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</si>
  <si>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</si>
  <si>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</si>
  <si>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</si>
  <si>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</si>
  <si>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</si>
  <si>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</si>
  <si>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</si>
  <si>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</si>
  <si>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</si>
  <si>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</si>
  <si>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</si>
  <si>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</si>
  <si>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</si>
  <si>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</si>
  <si>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</si>
  <si>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</si>
  <si>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</si>
  <si>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</si>
  <si>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</si>
  <si>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</si>
  <si>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</si>
  <si>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</si>
  <si>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</si>
  <si>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</si>
  <si>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</si>
  <si>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</si>
  <si>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</si>
  <si>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</si>
  <si>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</si>
  <si>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</si>
  <si>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</si>
  <si>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</si>
  <si>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</si>
  <si>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</si>
  <si>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</si>
  <si>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</si>
  <si>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</si>
  <si>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</si>
  <si>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</si>
  <si>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</si>
  <si>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</si>
  <si>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</si>
  <si>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</si>
  <si>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</si>
  <si>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</si>
  <si>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</si>
  <si>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</si>
  <si>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</si>
  <si>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</si>
  <si>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</si>
  <si>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</si>
  <si>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</si>
  <si>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</si>
  <si>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</si>
  <si>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</si>
  <si>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</si>
  <si>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</si>
  <si>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</si>
  <si>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</si>
  <si>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</si>
  <si>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</si>
  <si>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</si>
  <si>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</si>
  <si>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</si>
  <si>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</si>
  <si>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</si>
  <si>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</si>
  <si>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</si>
  <si>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</si>
  <si>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</si>
  <si>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</si>
  <si>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</si>
  <si>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</si>
  <si>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</si>
  <si>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</si>
  <si>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</si>
  <si>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</si>
  <si>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</si>
  <si>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</si>
  <si>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</si>
  <si>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</si>
  <si>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</si>
  <si>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</si>
  <si>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</si>
  <si>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</si>
  <si>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</si>
  <si>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</si>
  <si>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</si>
  <si>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</si>
  <si>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</si>
  <si>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</si>
  <si>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</si>
  <si>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</si>
  <si>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</si>
  <si>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</si>
  <si>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</si>
  <si>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</si>
  <si>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</si>
  <si>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</si>
  <si>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</si>
  <si>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</si>
  <si>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</si>
  <si>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</si>
  <si>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</si>
  <si>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</si>
  <si>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</si>
  <si>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</si>
  <si>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</si>
  <si>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</si>
  <si>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</si>
  <si>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</si>
  <si>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</si>
  <si>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</si>
  <si>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</si>
  <si>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</si>
  <si>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</si>
  <si>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</si>
  <si>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</si>
  <si>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</si>
  <si>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</si>
  <si>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</si>
  <si>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</si>
  <si>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</si>
  <si>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</si>
  <si>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</si>
  <si>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</si>
  <si>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</si>
  <si>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</si>
  <si>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</si>
  <si>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</si>
  <si>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</si>
  <si>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</si>
  <si>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</si>
  <si>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</si>
  <si>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</si>
  <si>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</si>
  <si>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</si>
  <si>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</si>
  <si>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</si>
  <si>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</si>
  <si>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</si>
  <si>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</si>
  <si>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</si>
  <si>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</si>
  <si>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</si>
  <si>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</si>
  <si>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</si>
  <si>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</si>
  <si>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</si>
  <si>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</si>
  <si>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</si>
  <si>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</si>
  <si>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</si>
  <si>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</si>
  <si>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</si>
  <si>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</si>
  <si>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</si>
  <si>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</si>
  <si>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</si>
  <si>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</si>
  <si>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</si>
  <si>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</si>
  <si>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</si>
  <si>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</si>
  <si>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</si>
  <si>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</si>
  <si>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</si>
  <si>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</si>
  <si>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</si>
  <si>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</si>
  <si>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</si>
  <si>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</si>
  <si>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</si>
  <si>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</si>
  <si>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</si>
  <si>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</si>
  <si>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</si>
  <si>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</si>
  <si>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</si>
  <si>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</si>
  <si>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</si>
  <si>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</si>
  <si>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</si>
  <si>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</si>
  <si>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</si>
  <si>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</si>
  <si>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</si>
  <si>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</si>
  <si>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</si>
  <si>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</si>
  <si>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</si>
  <si>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</si>
  <si>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</si>
  <si>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</si>
  <si>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</si>
  <si>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</si>
  <si>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</si>
  <si>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</si>
  <si>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</si>
  <si>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</si>
  <si>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</si>
  <si>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</si>
  <si>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</si>
  <si>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</si>
  <si>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</si>
  <si>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</si>
  <si>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</si>
  <si>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</si>
  <si>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</si>
  <si>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</si>
  <si>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</si>
  <si>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</si>
  <si>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</si>
  <si>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</si>
  <si>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</si>
  <si>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</si>
  <si>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</si>
  <si>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</si>
  <si>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</si>
  <si>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</si>
  <si>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</si>
  <si>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</si>
  <si>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</si>
  <si>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</si>
  <si>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</si>
  <si>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</si>
  <si>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</si>
  <si>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</si>
  <si>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</si>
  <si>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</si>
  <si>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</si>
  <si>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</si>
  <si>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</si>
  <si>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</si>
  <si>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</si>
  <si>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</si>
  <si>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</si>
  <si>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</si>
  <si>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</si>
  <si>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</si>
  <si>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</si>
  <si>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</si>
  <si>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</si>
  <si>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</si>
  <si>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</si>
  <si>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</si>
  <si>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</si>
  <si>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</si>
  <si>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</si>
  <si>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</si>
  <si>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</si>
  <si>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</si>
  <si>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</si>
  <si>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</si>
  <si>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</si>
  <si>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</si>
  <si>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</si>
  <si>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</si>
  <si>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</si>
  <si>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</si>
  <si>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</si>
  <si>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</si>
  <si>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</si>
  <si>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</si>
  <si>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</si>
  <si>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</si>
  <si>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</si>
  <si>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</si>
  <si>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</si>
  <si>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</si>
  <si>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</si>
  <si>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</si>
  <si>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</si>
  <si>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</si>
  <si>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</si>
  <si>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</si>
  <si>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</si>
  <si>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</si>
  <si>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</si>
  <si>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</si>
  <si>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</si>
  <si>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</si>
  <si>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</si>
  <si>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</si>
  <si>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</si>
  <si>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</si>
  <si>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</si>
  <si>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</si>
  <si>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</si>
  <si>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</si>
  <si>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</si>
  <si>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</si>
  <si>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</si>
  <si>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</si>
  <si>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</si>
  <si>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</si>
  <si>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</si>
  <si>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</si>
  <si>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</si>
  <si>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</si>
  <si>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</si>
  <si>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</si>
  <si>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</si>
  <si>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</si>
  <si>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</si>
  <si>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</si>
  <si>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</si>
  <si>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</si>
  <si>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</si>
  <si>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</si>
  <si>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</si>
  <si>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</si>
  <si>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</si>
  <si>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</si>
  <si>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</si>
  <si>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</si>
  <si>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</si>
  <si>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</si>
  <si>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</si>
  <si>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</si>
  <si>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</si>
  <si>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</si>
  <si>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</si>
  <si>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</si>
  <si>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</si>
  <si>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</si>
  <si>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</si>
  <si>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</si>
  <si>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</si>
  <si>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</si>
  <si>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</si>
  <si>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</si>
  <si>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</si>
  <si>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</si>
  <si>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</si>
  <si>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</si>
  <si>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</si>
  <si>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</si>
  <si>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</si>
  <si>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</si>
  <si>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</si>
  <si>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</si>
  <si>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</si>
  <si>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</si>
  <si>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</si>
  <si>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</si>
  <si>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</si>
  <si>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</si>
  <si>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</si>
  <si>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</si>
  <si>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</si>
  <si>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</si>
  <si>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</si>
  <si>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</si>
  <si>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</si>
  <si>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</si>
  <si>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</si>
  <si>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</si>
  <si>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</si>
  <si>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</si>
  <si>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</si>
  <si>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</si>
  <si>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</si>
  <si>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</si>
  <si>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</si>
  <si>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</si>
  <si>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</si>
  <si>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</si>
  <si>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</si>
  <si>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</si>
  <si>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</si>
  <si>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</si>
  <si>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</si>
  <si>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</si>
  <si>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</si>
  <si>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</si>
  <si>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</si>
  <si>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</si>
  <si>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</si>
  <si>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</si>
  <si>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</si>
  <si>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</si>
  <si>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</si>
  <si>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</si>
  <si>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</si>
  <si>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</si>
  <si>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</si>
  <si>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</si>
  <si>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</si>
  <si>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</si>
  <si>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</si>
  <si>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</si>
  <si>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</si>
  <si>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</si>
  <si>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</si>
  <si>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</si>
  <si>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</si>
  <si>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</si>
  <si>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</si>
  <si>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</si>
  <si>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</si>
  <si>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</si>
  <si>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</si>
  <si>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</si>
  <si>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</si>
  <si>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</si>
  <si>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</si>
  <si>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</si>
  <si>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</si>
  <si>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</si>
  <si>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</si>
  <si>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</si>
  <si>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</si>
  <si>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</si>
  <si>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</si>
  <si>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</si>
  <si>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</si>
  <si>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</si>
  <si>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</si>
  <si>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</si>
  <si>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</si>
  <si>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</si>
  <si>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</si>
  <si>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</si>
  <si>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</si>
  <si>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</si>
  <si>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</si>
  <si>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</si>
  <si>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</si>
  <si>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</si>
  <si>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</si>
  <si>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</si>
  <si>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</si>
  <si>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</si>
  <si>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</si>
  <si>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</si>
  <si>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</si>
  <si>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</si>
  <si>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</si>
  <si>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</si>
  <si>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</si>
  <si>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</si>
  <si>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</si>
  <si>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</si>
  <si>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</si>
  <si>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</si>
  <si>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</si>
  <si>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</si>
  <si>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</si>
  <si>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</si>
  <si>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</si>
  <si>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</si>
  <si>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</si>
  <si>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</si>
  <si>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</si>
  <si>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</si>
  <si>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</si>
  <si>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</si>
  <si>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</si>
  <si>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</si>
  <si>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</si>
  <si>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</si>
  <si>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</si>
  <si>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</si>
  <si>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</si>
  <si>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</si>
  <si>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</si>
  <si>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</si>
  <si>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</si>
  <si>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</si>
  <si>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</si>
  <si>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</si>
  <si>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</si>
  <si>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</si>
  <si>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</si>
  <si>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</si>
  <si>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</si>
  <si>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</si>
  <si>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</si>
  <si>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</si>
  <si>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</si>
  <si>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</si>
  <si>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</si>
  <si>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</si>
  <si>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</si>
  <si>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</si>
  <si>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</si>
  <si>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</si>
  <si>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</si>
  <si>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</si>
  <si>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</si>
  <si>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</si>
  <si>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</si>
  <si>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</si>
  <si>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</si>
  <si>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</si>
  <si>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</si>
  <si>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</si>
  <si>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</si>
  <si>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</si>
  <si>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</si>
  <si>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</si>
  <si>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</si>
  <si>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</si>
  <si>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</si>
  <si>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</si>
  <si>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</si>
  <si>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</si>
  <si>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</si>
  <si>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</si>
  <si>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</si>
  <si>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</si>
  <si>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</si>
  <si>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</si>
  <si>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</si>
  <si>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</si>
  <si>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</si>
  <si>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</si>
  <si>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</si>
  <si>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</si>
  <si>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</si>
  <si>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</si>
  <si>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</si>
  <si>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</si>
  <si>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</si>
  <si>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</si>
  <si>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</si>
  <si>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</si>
  <si>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</si>
  <si>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</si>
  <si>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</si>
  <si>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</si>
  <si>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</si>
  <si>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</si>
  <si>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</si>
  <si>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</si>
  <si>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</si>
  <si>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</si>
  <si>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</si>
  <si>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</si>
  <si>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</si>
  <si>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</si>
  <si>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</si>
  <si>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</si>
  <si>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</si>
  <si>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</si>
  <si>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</si>
  <si>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</si>
  <si>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</si>
  <si>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</si>
  <si>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</si>
  <si>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</si>
  <si>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</si>
  <si>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</si>
  <si>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</si>
  <si>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</si>
  <si>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</si>
  <si>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</si>
  <si>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</si>
  <si>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</si>
  <si>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</si>
  <si>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</si>
  <si>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</si>
  <si>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</si>
  <si>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</si>
  <si>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</si>
  <si>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</si>
  <si>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</si>
  <si>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</si>
  <si>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</si>
  <si>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</si>
  <si>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</si>
  <si>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</si>
  <si>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</si>
  <si>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</si>
  <si>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</si>
  <si>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</si>
  <si>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</si>
  <si>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</si>
  <si>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</si>
  <si>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</si>
  <si>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</si>
  <si>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</si>
  <si>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</si>
  <si>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</si>
  <si>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</si>
  <si>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</si>
  <si>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</si>
  <si>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</si>
  <si>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</si>
  <si>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</si>
  <si>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</si>
  <si>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</si>
  <si>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</si>
  <si>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</si>
  <si>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</si>
  <si>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</si>
  <si>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</si>
  <si>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</si>
  <si>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</si>
  <si>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</si>
  <si>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</si>
  <si>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</si>
  <si>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</si>
  <si>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</si>
  <si>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</si>
  <si>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</si>
  <si>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</si>
  <si>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</si>
  <si>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</si>
  <si>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</si>
  <si>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</si>
  <si>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</si>
  <si>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</si>
  <si>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</si>
  <si>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</si>
  <si>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</si>
  <si>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</si>
  <si>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</si>
  <si>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</si>
  <si>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</si>
  <si>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</si>
  <si>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</si>
  <si>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</si>
  <si>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</si>
  <si>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</si>
  <si>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</si>
  <si>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</si>
  <si>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</si>
  <si>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</si>
  <si>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</si>
  <si>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</si>
  <si>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</si>
  <si>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</si>
  <si>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</si>
  <si>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</si>
  <si>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</si>
  <si>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</si>
  <si>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</si>
  <si>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</si>
  <si>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</si>
  <si>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</si>
  <si>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</si>
  <si>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</si>
  <si>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</si>
  <si>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</si>
  <si>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</si>
  <si>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</si>
  <si>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</si>
  <si>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</si>
  <si>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</si>
  <si>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</si>
  <si>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</si>
  <si>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</si>
  <si>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</si>
  <si>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</si>
  <si>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</si>
  <si>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</si>
  <si>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</si>
  <si>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</si>
  <si>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</si>
  <si>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</si>
  <si>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</si>
  <si>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</si>
  <si>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</si>
  <si>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</si>
  <si>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</si>
  <si>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</si>
  <si>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</si>
  <si>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</si>
  <si>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</si>
  <si>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</si>
  <si>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</si>
  <si>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</si>
  <si>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</si>
  <si>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</si>
  <si>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</si>
  <si>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</si>
  <si>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</si>
  <si>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</si>
  <si>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</si>
  <si>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</si>
  <si>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</si>
  <si>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</si>
  <si>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</si>
  <si>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</si>
  <si>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</si>
  <si>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</si>
  <si>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</si>
  <si>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</si>
  <si>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</si>
  <si>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</si>
  <si>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</si>
  <si>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</si>
  <si>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</si>
  <si>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</si>
  <si>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</si>
  <si>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</si>
  <si>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</si>
  <si>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</si>
  <si>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</si>
  <si>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</si>
  <si>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</si>
  <si>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</si>
  <si>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</si>
  <si>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</si>
  <si>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</si>
  <si>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</si>
  <si>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</si>
  <si>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</si>
  <si>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</si>
  <si>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</si>
  <si>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</si>
  <si>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</si>
  <si>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</si>
  <si>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</si>
  <si>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</si>
  <si>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</si>
  <si>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</si>
  <si>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</si>
  <si>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</si>
  <si>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</si>
  <si>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</si>
  <si>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</si>
  <si>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</si>
  <si>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</si>
  <si>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</si>
  <si>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</si>
  <si>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</si>
  <si>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</si>
  <si>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</si>
  <si>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</si>
  <si>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</si>
  <si>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</si>
  <si>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</si>
  <si>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</si>
  <si>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</si>
  <si>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</si>
  <si>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</si>
  <si>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</si>
  <si>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</si>
  <si>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</si>
  <si>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</si>
  <si>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</si>
  <si>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</si>
  <si>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</si>
  <si>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</si>
  <si>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</si>
  <si>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</si>
  <si>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</si>
  <si>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</si>
  <si>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</si>
  <si>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</si>
  <si>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</si>
  <si>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</si>
  <si>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</si>
  <si>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</si>
  <si>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</si>
  <si>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</si>
  <si>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</si>
  <si>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</si>
  <si>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</si>
  <si>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</si>
  <si>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</si>
  <si>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</si>
  <si>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</si>
  <si>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</si>
  <si>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</si>
  <si>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</si>
  <si>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</si>
  <si>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</si>
  <si>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</si>
  <si>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</si>
  <si>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</si>
  <si>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</si>
  <si>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</si>
  <si>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</si>
  <si>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</si>
  <si>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</si>
  <si>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</si>
  <si>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</si>
  <si>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</si>
  <si>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</si>
  <si>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</si>
  <si>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</si>
  <si>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</si>
  <si>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</si>
  <si>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</si>
  <si>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</si>
  <si>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</si>
  <si>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</si>
  <si>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</si>
  <si>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</si>
  <si>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</si>
  <si>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</si>
  <si>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</si>
  <si>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</si>
  <si>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</si>
  <si>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</si>
  <si>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</si>
  <si>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</si>
  <si>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</si>
  <si>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</si>
  <si>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</si>
  <si>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</si>
  <si>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</si>
  <si>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</si>
  <si>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</si>
  <si>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</si>
  <si>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</si>
  <si>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</si>
  <si>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</si>
  <si>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</si>
  <si>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</si>
  <si>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</si>
  <si>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</si>
  <si>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</si>
  <si>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</si>
  <si>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</si>
  <si>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</si>
  <si>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</si>
  <si>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</si>
  <si>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</si>
  <si>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</si>
  <si>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</si>
  <si>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</si>
  <si>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</si>
  <si>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</si>
  <si>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</si>
  <si>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</si>
  <si>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</si>
  <si>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</si>
  <si>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</si>
  <si>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</si>
  <si>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</si>
  <si>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</si>
  <si>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</si>
  <si>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</si>
  <si>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</si>
  <si>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</si>
  <si>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</si>
  <si>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</si>
  <si>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</si>
  <si>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</si>
  <si>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</si>
  <si>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</si>
  <si>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</si>
  <si>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</si>
  <si>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</si>
  <si>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</si>
  <si>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</si>
  <si>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</si>
  <si>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</si>
  <si>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</si>
  <si>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</si>
  <si>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</si>
  <si>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</si>
  <si>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</si>
  <si>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</si>
  <si>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</si>
  <si>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</si>
  <si>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</si>
  <si>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</si>
  <si>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</si>
  <si>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</si>
  <si>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</si>
  <si>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</si>
  <si>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</si>
  <si>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</si>
  <si>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</si>
  <si>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</si>
  <si>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</si>
  <si>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</si>
  <si>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</si>
  <si>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</si>
  <si>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</si>
  <si>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</si>
  <si>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</si>
  <si>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</si>
  <si>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</si>
  <si>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</si>
  <si>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</si>
  <si>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</si>
  <si>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</si>
  <si>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</si>
  <si>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</si>
  <si>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</si>
  <si>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</si>
  <si>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</si>
  <si>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</si>
  <si>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</si>
  <si>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</si>
  <si>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</si>
  <si>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</si>
  <si>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</si>
  <si>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</si>
  <si>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</si>
  <si>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</si>
  <si>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</si>
  <si>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</si>
  <si>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</si>
  <si>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</si>
  <si>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</si>
  <si>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</si>
  <si>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</si>
  <si>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</si>
  <si>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</si>
  <si>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</si>
  <si>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</si>
  <si>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</si>
  <si>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</si>
  <si>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</si>
  <si>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</si>
  <si>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</si>
  <si>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</si>
  <si>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</si>
  <si>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</si>
  <si>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</si>
  <si>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</si>
  <si>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</si>
  <si>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</si>
  <si>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</si>
  <si>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</si>
  <si>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</si>
  <si>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</si>
  <si>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</si>
  <si>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</si>
  <si>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</si>
  <si>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</si>
  <si>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</si>
  <si>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</si>
  <si>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</si>
  <si>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</si>
  <si>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</si>
  <si>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</si>
  <si>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</si>
  <si>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</si>
  <si>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</si>
  <si>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</si>
  <si>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</si>
  <si>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</si>
  <si>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</si>
  <si>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</si>
  <si>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</si>
  <si>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</si>
  <si>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</si>
  <si>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</si>
  <si>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</si>
  <si>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</si>
  <si>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</si>
  <si>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</si>
  <si>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</si>
  <si>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</si>
  <si>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</si>
  <si>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</si>
  <si>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</si>
  <si>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</si>
  <si>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</si>
  <si>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</si>
  <si>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</si>
  <si>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</si>
  <si>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</si>
  <si>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</si>
  <si>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</si>
  <si>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</si>
  <si>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</si>
  <si>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</si>
  <si>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</si>
  <si>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</si>
  <si>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</si>
  <si>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</si>
  <si>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</si>
  <si>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</si>
  <si>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</si>
  <si>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</si>
  <si>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</si>
  <si>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</si>
  <si>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</si>
  <si>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</si>
  <si>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</si>
  <si>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</si>
  <si>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</si>
  <si>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</si>
  <si>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</si>
  <si>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</si>
  <si>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</si>
  <si>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</si>
  <si>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</si>
  <si>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</si>
  <si>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</si>
  <si>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</si>
  <si>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</si>
  <si>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</si>
  <si>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</si>
  <si>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</si>
  <si>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</si>
  <si>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</si>
  <si>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</si>
  <si>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</si>
  <si>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</si>
  <si>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</si>
  <si>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</si>
  <si>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</si>
  <si>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</si>
  <si>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</si>
  <si>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</si>
  <si>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</si>
  <si>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</si>
  <si>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</si>
  <si>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</si>
  <si>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</si>
  <si>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</si>
  <si>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</si>
  <si>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</si>
  <si>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</si>
  <si>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</si>
  <si>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</si>
  <si>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</si>
  <si>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</si>
  <si>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</si>
  <si>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</si>
  <si>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</si>
  <si>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</si>
  <si>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</si>
  <si>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</si>
  <si>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</si>
  <si>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</si>
  <si>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</si>
  <si>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</si>
  <si>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</si>
  <si>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</si>
  <si>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</si>
  <si>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</si>
  <si>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</si>
  <si>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</si>
  <si>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</si>
  <si>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</si>
  <si>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</si>
  <si>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</si>
  <si>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</si>
  <si>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</si>
  <si>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</si>
  <si>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</si>
  <si>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</si>
  <si>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</si>
  <si>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</si>
  <si>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</si>
  <si>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</si>
  <si>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</si>
  <si>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</si>
  <si>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</si>
  <si>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</si>
  <si>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</si>
  <si>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</si>
  <si>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</si>
  <si>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</si>
  <si>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</si>
  <si>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</si>
  <si>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</si>
  <si>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</si>
  <si>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</si>
  <si>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</si>
  <si>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</si>
  <si>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</si>
  <si>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</si>
  <si>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</si>
  <si>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</si>
  <si>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</si>
  <si>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</si>
  <si>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</si>
  <si>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</si>
  <si>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</si>
  <si>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</si>
  <si>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</si>
  <si>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</si>
  <si>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</si>
  <si>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</si>
  <si>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</si>
  <si>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</si>
  <si>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</si>
  <si>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</si>
  <si>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</si>
  <si>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</si>
  <si>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</si>
  <si>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</si>
  <si>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</si>
  <si>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</si>
  <si>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</si>
  <si>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</si>
  <si>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</si>
  <si>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</si>
  <si>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</si>
  <si>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</si>
  <si>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</si>
  <si>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</si>
  <si>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</si>
  <si>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</si>
  <si>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</si>
  <si>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</si>
  <si>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</si>
  <si>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</si>
  <si>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</si>
  <si>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</si>
  <si>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</si>
  <si>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</si>
  <si>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</si>
  <si>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</si>
  <si>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</si>
  <si>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</si>
  <si>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</si>
  <si>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</si>
  <si>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</si>
  <si>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</si>
  <si>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</si>
  <si>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</si>
  <si>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</si>
  <si>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</si>
  <si>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</si>
  <si>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</si>
  <si>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</si>
  <si>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</si>
  <si>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</si>
  <si>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</si>
  <si>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</si>
  <si>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</si>
  <si>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</si>
  <si>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</si>
  <si>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</si>
  <si>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</si>
  <si>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</si>
  <si>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</si>
  <si>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</si>
  <si>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</si>
  <si>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</si>
  <si>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</si>
  <si>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</si>
  <si>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</si>
  <si>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</si>
  <si>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</si>
  <si>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</si>
  <si>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</si>
  <si>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</si>
  <si>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</si>
  <si>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</si>
  <si>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</si>
  <si>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</si>
  <si>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</si>
  <si>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</si>
  <si>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</si>
  <si>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</si>
  <si>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</si>
  <si>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</si>
  <si>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</si>
  <si>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</si>
  <si>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</si>
  <si>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</si>
  <si>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</si>
  <si>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</si>
  <si>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</si>
  <si>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</si>
  <si>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</si>
  <si>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</si>
  <si>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</si>
  <si>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</si>
  <si>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</si>
  <si>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</si>
  <si>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</si>
  <si>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</si>
  <si>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</si>
  <si>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</si>
  <si>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</si>
  <si>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</si>
  <si>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</si>
  <si>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</si>
  <si>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</si>
  <si>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</si>
  <si>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</si>
  <si>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</si>
  <si>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</si>
  <si>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</si>
  <si>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</si>
  <si>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</si>
  <si>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</si>
  <si>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</si>
  <si>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</si>
  <si>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</si>
  <si>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</si>
  <si>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</si>
  <si>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</si>
  <si>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</si>
  <si>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</si>
  <si>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</si>
  <si>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</si>
  <si>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</si>
  <si>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</si>
  <si>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</si>
  <si>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</si>
  <si>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</si>
  <si>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</si>
  <si>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</si>
  <si>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</si>
  <si>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</si>
  <si>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</si>
  <si>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</si>
  <si>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</si>
  <si>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</si>
  <si>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</si>
  <si>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</si>
  <si>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</si>
  <si>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</si>
  <si>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</si>
  <si>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</si>
  <si>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</si>
  <si>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</si>
  <si>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</si>
  <si>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</si>
  <si>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</si>
  <si>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</si>
  <si>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</si>
  <si>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</si>
  <si>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</si>
  <si>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</si>
  <si>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</si>
  <si>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</si>
  <si>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</si>
  <si>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</si>
  <si>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</si>
  <si>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</si>
  <si>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</si>
  <si>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</si>
  <si>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</si>
  <si>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</si>
  <si>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</si>
  <si>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</si>
  <si>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</si>
  <si>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</si>
  <si>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</si>
  <si>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</si>
  <si>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</si>
  <si>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</si>
  <si>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</si>
  <si>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</si>
  <si>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</si>
  <si>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</si>
  <si>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</si>
  <si>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</si>
  <si>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</si>
  <si>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</si>
  <si>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</si>
  <si>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</si>
  <si>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</si>
  <si>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</si>
  <si>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</si>
  <si>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</si>
  <si>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</si>
  <si>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</si>
  <si>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</si>
  <si>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</si>
  <si>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</si>
  <si>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</si>
  <si>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</si>
  <si>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</si>
  <si>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</si>
  <si>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</si>
  <si>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</si>
  <si>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</si>
  <si>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</si>
  <si>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</si>
  <si>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</si>
  <si>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</si>
  <si>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</si>
  <si>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</si>
  <si>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</si>
  <si>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</si>
  <si>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</si>
  <si>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</si>
  <si>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</si>
  <si>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</si>
  <si>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</si>
  <si>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</si>
  <si>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</si>
  <si>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</si>
  <si>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</si>
  <si>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</si>
  <si>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</si>
  <si>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</si>
  <si>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</si>
  <si>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</si>
  <si>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</si>
  <si>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</si>
  <si>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</si>
  <si>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</si>
  <si>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</si>
  <si>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</si>
  <si>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</si>
  <si>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</si>
  <si>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</si>
  <si>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</si>
  <si>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</si>
  <si>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</si>
  <si>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</si>
  <si>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</si>
  <si>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</si>
  <si>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</si>
  <si>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</si>
  <si>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</si>
  <si>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</si>
  <si>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</si>
  <si>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</si>
  <si>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</si>
  <si>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</si>
  <si>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</si>
  <si>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</si>
  <si>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</si>
  <si>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</si>
  <si>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</si>
  <si>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</si>
  <si>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</si>
  <si>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</si>
  <si>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</si>
  <si>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</si>
  <si>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</si>
  <si>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</si>
  <si>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</si>
  <si>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</si>
  <si>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</si>
  <si>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</si>
  <si>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</si>
  <si>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</si>
  <si>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</si>
  <si>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</si>
  <si>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</si>
  <si>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</si>
  <si>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</si>
  <si>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</si>
  <si>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</si>
  <si>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</si>
  <si>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</si>
  <si>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</si>
  <si>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</si>
  <si>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</si>
  <si>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</si>
  <si>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</si>
  <si>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</si>
  <si>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</si>
  <si>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</si>
  <si>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</si>
  <si>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</si>
  <si>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</si>
  <si>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</si>
  <si>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</si>
  <si>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</si>
  <si>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</si>
  <si>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</si>
  <si>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</si>
  <si>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</si>
  <si>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</si>
  <si>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</si>
  <si>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</si>
  <si>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</si>
  <si>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</si>
  <si>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</si>
  <si>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</si>
  <si>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</si>
  <si>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</si>
  <si>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</si>
  <si>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</si>
  <si>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</si>
  <si>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</si>
  <si>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</si>
  <si>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</si>
  <si>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</si>
  <si>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</si>
  <si>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</si>
  <si>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</si>
  <si>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</si>
  <si>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</si>
  <si>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</si>
  <si>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</si>
  <si>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</si>
  <si>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</si>
  <si>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</si>
  <si>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</si>
  <si>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</si>
  <si>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</si>
  <si>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</si>
  <si>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</si>
  <si>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</si>
  <si>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</si>
  <si>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</si>
  <si>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</si>
  <si>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</si>
  <si>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</si>
  <si>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</si>
  <si>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</si>
  <si>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</si>
  <si>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</si>
  <si>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</si>
  <si>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</si>
  <si>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</si>
  <si>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</si>
  <si>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</si>
  <si>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</si>
  <si>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</si>
  <si>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</si>
  <si>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</si>
  <si>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</si>
  <si>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</si>
  <si>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</si>
  <si>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</si>
  <si>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</si>
  <si>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</si>
  <si>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</si>
  <si>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</si>
  <si>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</si>
  <si>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</si>
  <si>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</si>
  <si>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</si>
  <si>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</si>
  <si>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</si>
  <si>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</si>
  <si>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</si>
  <si>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</si>
  <si>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</si>
  <si>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</si>
  <si>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</si>
  <si>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</si>
  <si>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</si>
  <si>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</si>
  <si>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</si>
  <si>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</si>
  <si>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</si>
  <si>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</si>
  <si>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</si>
  <si>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</si>
  <si>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</si>
  <si>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</si>
  <si>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</si>
  <si>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</si>
  <si>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</si>
  <si>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</si>
  <si>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</si>
  <si>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</si>
  <si>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</si>
  <si>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</si>
  <si>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</si>
  <si>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</si>
  <si>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</si>
  <si>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</si>
  <si>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</si>
  <si>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</si>
  <si>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</si>
  <si>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</si>
  <si>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</si>
  <si>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</si>
  <si>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</si>
  <si>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</si>
  <si>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</si>
  <si>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</si>
  <si>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</si>
  <si>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</si>
  <si>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</si>
  <si>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</si>
  <si>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</si>
  <si>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</si>
  <si>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</si>
  <si>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</si>
  <si>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</si>
  <si>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</si>
  <si>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</si>
  <si>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</si>
  <si>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</si>
  <si>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</si>
  <si>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</si>
  <si>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</si>
  <si>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</si>
  <si>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</si>
  <si>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</si>
  <si>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</si>
  <si>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</si>
  <si>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</si>
  <si>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</si>
  <si>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</si>
  <si>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</si>
  <si>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</si>
  <si>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</si>
  <si>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</si>
  <si>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</si>
  <si>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</si>
  <si>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</si>
  <si>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</si>
  <si>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</si>
  <si>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</si>
  <si>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</si>
  <si>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</si>
  <si>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</si>
  <si>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</si>
  <si>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</si>
  <si>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</si>
  <si>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</si>
  <si>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</si>
  <si>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</si>
  <si>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</si>
  <si>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</si>
  <si>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</si>
  <si>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</si>
  <si>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</si>
  <si>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</si>
  <si>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</si>
  <si>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</si>
  <si>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</si>
  <si>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</si>
  <si>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</si>
  <si>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</si>
  <si>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</si>
  <si>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</si>
  <si>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</si>
  <si>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</si>
  <si>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</si>
  <si>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</si>
  <si>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</si>
  <si>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</si>
  <si>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</si>
  <si>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</si>
  <si>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</si>
  <si>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</si>
  <si>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</si>
  <si>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</si>
  <si>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</si>
  <si>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</si>
  <si>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</si>
  <si>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</si>
  <si>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</si>
  <si>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</si>
  <si>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</si>
  <si>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</si>
  <si>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</si>
  <si>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</si>
  <si>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</si>
  <si>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</si>
  <si>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</si>
  <si>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</si>
  <si>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</si>
  <si>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</si>
  <si>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</si>
  <si>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</si>
  <si>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</si>
  <si>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</si>
  <si>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</si>
  <si>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</si>
  <si>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</si>
  <si>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</si>
  <si>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</si>
  <si>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</si>
  <si>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</si>
  <si>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</si>
  <si>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</si>
  <si>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</si>
  <si>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</si>
  <si>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</si>
  <si>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</si>
  <si>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</si>
  <si>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</si>
  <si>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</si>
  <si>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</si>
  <si>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</si>
  <si>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</si>
  <si>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</si>
  <si>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</si>
  <si>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</si>
  <si>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</si>
  <si>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</si>
  <si>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</si>
  <si>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</si>
  <si>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</si>
  <si>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</si>
  <si>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</si>
  <si>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</si>
  <si>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</si>
  <si>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</si>
  <si>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</si>
  <si>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</si>
  <si>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</si>
  <si>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</si>
  <si>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</si>
  <si>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</si>
  <si>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</si>
  <si>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</si>
  <si>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</si>
  <si>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</si>
  <si>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</si>
  <si>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</si>
  <si>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</si>
  <si>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</si>
  <si>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</si>
  <si>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</si>
  <si>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</si>
  <si>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</si>
  <si>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</si>
  <si>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</si>
  <si>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</si>
  <si>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</si>
  <si>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</si>
  <si>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</si>
  <si>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</si>
  <si>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</si>
  <si>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</si>
  <si>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</si>
  <si>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</si>
  <si>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</si>
  <si>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</si>
  <si>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</si>
  <si>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</si>
  <si>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</si>
  <si>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</si>
  <si>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</si>
  <si>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</si>
  <si>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</si>
  <si>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</si>
  <si>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</si>
  <si>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</si>
  <si>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</si>
  <si>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</si>
  <si>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</si>
  <si>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</si>
  <si>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</si>
  <si>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</si>
  <si>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</si>
  <si>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</si>
  <si>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</si>
  <si>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</si>
  <si>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</si>
  <si>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</si>
  <si>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</si>
  <si>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</si>
  <si>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</si>
  <si>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</si>
  <si>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</si>
  <si>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</si>
  <si>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</si>
  <si>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</si>
  <si>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</si>
  <si>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</si>
  <si>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</si>
  <si>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</si>
  <si>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</si>
  <si>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</si>
  <si>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</si>
  <si>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</si>
  <si>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</si>
  <si>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</si>
  <si>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</si>
  <si>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</si>
  <si>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</si>
  <si>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</si>
  <si>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</si>
  <si>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</si>
  <si>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</si>
  <si>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</si>
  <si>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</si>
  <si>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</si>
  <si>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</si>
  <si>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</si>
  <si>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</si>
  <si>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</si>
  <si>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</si>
  <si>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</si>
  <si>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</si>
  <si>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</si>
  <si>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</si>
  <si>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</si>
  <si>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</si>
  <si>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</si>
  <si>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</si>
  <si>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</si>
  <si>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</si>
  <si>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</si>
  <si>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</si>
  <si>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</si>
  <si>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</si>
  <si>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</si>
  <si>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</si>
  <si>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</si>
  <si>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</si>
  <si>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</si>
  <si>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</si>
  <si>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</si>
  <si>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</si>
  <si>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</si>
  <si>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</si>
  <si>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</si>
  <si>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</si>
  <si>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</si>
  <si>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</si>
  <si>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</si>
  <si>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</si>
  <si>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</si>
  <si>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</si>
  <si>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</si>
  <si>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</si>
  <si>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</si>
  <si>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</si>
  <si>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</si>
  <si>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</si>
  <si>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</si>
  <si>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</si>
  <si>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</si>
  <si>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</si>
  <si>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</si>
  <si>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</si>
  <si>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</si>
  <si>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</si>
  <si>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</si>
  <si>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</si>
  <si>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</si>
  <si>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</si>
  <si>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</si>
  <si>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</si>
  <si>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</si>
  <si>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</si>
  <si>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</si>
  <si>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</si>
  <si>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</si>
  <si>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</si>
  <si>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</si>
  <si>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</si>
  <si>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</si>
  <si>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</si>
  <si>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</si>
  <si>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</si>
  <si>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</si>
  <si>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</si>
  <si>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</si>
  <si>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</si>
  <si>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</si>
  <si>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</si>
  <si>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</si>
  <si>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</si>
  <si>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</si>
  <si>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</si>
  <si>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</si>
  <si>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</si>
  <si>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</si>
  <si>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</si>
  <si>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</si>
  <si>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</si>
  <si>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</si>
  <si>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</si>
  <si>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</si>
  <si>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</si>
  <si>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</si>
  <si>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</si>
  <si>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</si>
  <si>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</si>
  <si>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</si>
  <si>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</si>
  <si>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</si>
  <si>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</si>
  <si>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</si>
  <si>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</si>
  <si>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</si>
  <si>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</si>
  <si>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</si>
  <si>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</si>
  <si>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</si>
  <si>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</si>
  <si>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</si>
  <si>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</si>
  <si>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</si>
  <si>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</si>
  <si>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</si>
  <si>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</si>
  <si>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</si>
  <si>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</si>
  <si>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</si>
  <si>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</si>
  <si>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</si>
  <si>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</si>
  <si>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</si>
  <si>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</si>
  <si>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</si>
  <si>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</si>
  <si>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</si>
  <si>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</si>
  <si>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</si>
  <si>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</si>
  <si>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</si>
  <si>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</si>
  <si>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</si>
  <si>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</si>
  <si>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</si>
  <si>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</si>
  <si>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</si>
  <si>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</si>
  <si>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</si>
  <si>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</si>
  <si>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</si>
  <si>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</si>
  <si>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</si>
  <si>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</si>
  <si>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</si>
  <si>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</si>
  <si>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</si>
  <si>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</si>
  <si>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</si>
  <si>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</si>
  <si>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</si>
  <si>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</si>
  <si>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</si>
  <si>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</si>
  <si>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</si>
  <si>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</si>
  <si>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</si>
  <si>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</si>
  <si>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</si>
  <si>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</si>
  <si>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</si>
  <si>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</si>
  <si>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</si>
  <si>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</si>
  <si>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</si>
  <si>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</si>
  <si>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</si>
  <si>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</si>
  <si>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</si>
  <si>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</si>
  <si>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</si>
  <si>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</si>
  <si>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</si>
  <si>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</si>
  <si>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</si>
  <si>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</si>
  <si>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</si>
  <si>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</si>
  <si>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</si>
  <si>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</si>
  <si>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</si>
  <si>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</si>
  <si>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</si>
  <si>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</si>
  <si>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</si>
  <si>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</si>
  <si>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</si>
  <si>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</si>
  <si>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</si>
  <si>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</si>
  <si>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</si>
  <si>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</si>
  <si>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</si>
  <si>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</si>
  <si>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</si>
  <si>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</si>
  <si>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</si>
  <si>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</si>
  <si>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</si>
  <si>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</si>
  <si>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</si>
  <si>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</si>
  <si>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</si>
  <si>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</si>
  <si>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</si>
  <si>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</si>
  <si>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</si>
  <si>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</si>
  <si>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</si>
  <si>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</si>
  <si>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</si>
  <si>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</si>
  <si>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</si>
  <si>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</si>
  <si>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</si>
  <si>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</si>
  <si>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</si>
  <si>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</si>
  <si>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</si>
  <si>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</si>
  <si>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</si>
  <si>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</si>
  <si>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</si>
  <si>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</si>
  <si>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</si>
  <si>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</si>
  <si>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</si>
  <si>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</si>
  <si>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</si>
  <si>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</si>
  <si>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</si>
  <si>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</si>
  <si>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</si>
  <si>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</si>
  <si>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</si>
  <si>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</si>
  <si>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</si>
  <si>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</si>
  <si>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</si>
  <si>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</si>
  <si>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</si>
  <si>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</si>
  <si>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</si>
  <si>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</si>
  <si>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</si>
  <si>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</si>
  <si>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</si>
  <si>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</si>
  <si>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</si>
  <si>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</si>
  <si>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</si>
  <si>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</si>
  <si>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</si>
  <si>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</si>
  <si>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</si>
  <si>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</si>
  <si>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</si>
  <si>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</si>
  <si>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</si>
  <si>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</si>
  <si>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</si>
  <si>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</si>
  <si>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</si>
  <si>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</si>
  <si>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</si>
  <si>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</si>
  <si>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</si>
  <si>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</si>
  <si>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</si>
  <si>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</si>
  <si>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</si>
  <si>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</si>
  <si>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</si>
  <si>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</si>
  <si>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</si>
  <si>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</si>
  <si>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</si>
  <si>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</si>
  <si>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</si>
  <si>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</si>
  <si>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</si>
  <si>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</si>
  <si>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</si>
  <si>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</si>
  <si>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</si>
  <si>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</si>
  <si>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</si>
  <si>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</si>
  <si>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</si>
  <si>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</si>
  <si>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</si>
  <si>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</si>
  <si>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</si>
  <si>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</si>
  <si>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</si>
  <si>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</si>
  <si>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</si>
  <si>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</si>
  <si>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</si>
  <si>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</si>
  <si>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</si>
  <si>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</si>
  <si>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</si>
  <si>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</si>
  <si>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</si>
  <si>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</si>
  <si>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</si>
  <si>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</si>
  <si>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</si>
  <si>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</si>
  <si>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</si>
  <si>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</si>
  <si>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</si>
  <si>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</si>
  <si>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</si>
  <si>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</si>
  <si>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</si>
  <si>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</si>
  <si>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</si>
  <si>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</si>
  <si>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</si>
  <si>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</si>
  <si>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</si>
  <si>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</si>
  <si>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</si>
  <si>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</si>
  <si>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</si>
  <si>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</si>
  <si>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</si>
  <si>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</si>
  <si>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</si>
  <si>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</si>
  <si>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</si>
  <si>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</si>
  <si>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</si>
  <si>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</si>
  <si>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</si>
  <si>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</si>
  <si>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</si>
  <si>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</si>
  <si>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</si>
  <si>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</si>
  <si>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</si>
  <si>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</si>
  <si>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</si>
  <si>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</si>
  <si>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</si>
  <si>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</si>
  <si>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</si>
  <si>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</si>
  <si>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</si>
  <si>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</si>
  <si>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</si>
  <si>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</si>
  <si>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</si>
  <si>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</si>
  <si>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</si>
  <si>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</si>
  <si>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</si>
  <si>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</si>
  <si>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</si>
  <si>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</si>
  <si>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</si>
  <si>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</si>
  <si>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</si>
  <si>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</si>
  <si>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</si>
  <si>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</si>
  <si>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</si>
  <si>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</si>
  <si>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</si>
  <si>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</si>
  <si>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</si>
  <si>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</si>
  <si>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</si>
  <si>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</si>
  <si>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</si>
  <si>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</si>
  <si>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</si>
  <si>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</si>
  <si>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</si>
  <si>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</si>
  <si>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</si>
  <si>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</si>
  <si>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</si>
  <si>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</si>
  <si>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</si>
  <si>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</si>
  <si>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</si>
  <si>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</si>
  <si>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</si>
  <si>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</si>
  <si>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</si>
  <si>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</si>
  <si>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</si>
  <si>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</si>
  <si>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</si>
  <si>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</si>
  <si>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</si>
  <si>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</si>
  <si>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</si>
  <si>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</si>
  <si>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</si>
  <si>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</si>
  <si>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</si>
  <si>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</si>
  <si>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</si>
  <si>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</si>
  <si>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</si>
  <si>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</si>
  <si>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</si>
  <si>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</si>
  <si>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</si>
  <si>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</si>
  <si>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</si>
  <si>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</si>
  <si>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</si>
  <si>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</si>
  <si>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</si>
  <si>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</si>
  <si>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</si>
  <si>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</si>
  <si>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</si>
  <si>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</si>
  <si>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</si>
  <si>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</si>
  <si>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</si>
  <si>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</si>
  <si>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</si>
  <si>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</si>
  <si>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</si>
  <si>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</si>
  <si>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</si>
  <si>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</si>
  <si>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</si>
  <si>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</si>
  <si>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</si>
  <si>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</si>
  <si>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</si>
  <si>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</si>
  <si>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</si>
  <si>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</si>
  <si>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</si>
  <si>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</si>
  <si>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</si>
  <si>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</si>
  <si>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</si>
  <si>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</si>
  <si>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</si>
  <si>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</si>
  <si>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</si>
  <si>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</si>
  <si>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</si>
  <si>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</si>
  <si>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</si>
  <si>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</si>
  <si>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</si>
  <si>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</si>
  <si>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</si>
  <si>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</si>
  <si>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</si>
  <si>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</si>
  <si>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</si>
  <si>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</si>
  <si>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</si>
  <si>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</si>
  <si>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</si>
  <si>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</si>
  <si>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</si>
  <si>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</si>
  <si>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</si>
  <si>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</si>
  <si>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</si>
  <si>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</si>
  <si>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</si>
  <si>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</si>
  <si>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</si>
  <si>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</si>
  <si>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</si>
  <si>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</si>
  <si>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</si>
  <si>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</si>
  <si>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</si>
  <si>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</si>
  <si>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</si>
  <si>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</si>
  <si>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</si>
  <si>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</si>
  <si>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</si>
  <si>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</si>
  <si>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</si>
  <si>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</si>
  <si>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</si>
  <si>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</si>
  <si>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</si>
  <si>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</si>
  <si>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</si>
  <si>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</si>
  <si>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</si>
  <si>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</si>
  <si>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</si>
  <si>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</si>
  <si>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</si>
  <si>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</si>
  <si>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</si>
  <si>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</si>
  <si>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</si>
  <si>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</si>
  <si>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</si>
  <si>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</si>
  <si>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</si>
  <si>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</si>
  <si>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</si>
  <si>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</si>
  <si>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</si>
  <si>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</si>
  <si>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</si>
  <si>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</si>
  <si>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</si>
  <si>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</si>
  <si>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</si>
  <si>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</si>
  <si>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</si>
  <si>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</si>
  <si>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</si>
  <si>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</si>
  <si>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</si>
  <si>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</si>
  <si>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</si>
  <si>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</si>
  <si>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</si>
  <si>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</si>
  <si>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</si>
  <si>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</si>
  <si>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</si>
  <si>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</si>
  <si>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</si>
  <si>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</si>
  <si>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</si>
  <si>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</si>
  <si>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</si>
  <si>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</si>
  <si>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</si>
  <si>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</si>
  <si>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</si>
  <si>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</si>
  <si>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</si>
  <si>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</si>
  <si>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</si>
  <si>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</si>
  <si>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</si>
  <si>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</si>
  <si>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</si>
  <si>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</si>
  <si>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</si>
  <si>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</si>
  <si>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</si>
  <si>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</si>
  <si>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</si>
  <si>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</si>
  <si>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</si>
  <si>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</si>
  <si>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</si>
  <si>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</si>
  <si>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</si>
  <si>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</si>
  <si>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</si>
  <si>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</si>
  <si>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</si>
  <si>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</si>
  <si>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</si>
  <si>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</si>
  <si>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</si>
  <si>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</si>
  <si>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</si>
  <si>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</si>
  <si>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</si>
  <si>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</si>
  <si>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</si>
  <si>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</si>
  <si>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</si>
  <si>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</si>
  <si>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</si>
  <si>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</si>
  <si>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</si>
  <si>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</si>
  <si>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</si>
  <si>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</si>
  <si>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</si>
  <si>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</si>
  <si>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</si>
  <si>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</si>
  <si>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</si>
  <si>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</si>
  <si>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</si>
  <si>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</si>
  <si>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</si>
  <si>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</si>
  <si>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</si>
  <si>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</si>
  <si>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</si>
  <si>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</si>
  <si>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</si>
  <si>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</si>
  <si>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</si>
  <si>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</si>
  <si>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</si>
  <si>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</si>
  <si>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</si>
  <si>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</si>
  <si>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</si>
  <si>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</si>
  <si>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</si>
  <si>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</si>
  <si>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</si>
  <si>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</si>
  <si>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</si>
  <si>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</si>
  <si>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</si>
  <si>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</si>
  <si>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</si>
  <si>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</si>
  <si>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</si>
  <si>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</si>
  <si>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</si>
  <si>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</si>
  <si>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</si>
  <si>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</si>
  <si>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</si>
  <si>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</si>
  <si>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</si>
  <si>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</si>
  <si>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</si>
  <si>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</si>
  <si>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</si>
  <si>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</si>
  <si>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</si>
  <si>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</si>
  <si>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</si>
  <si>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</si>
  <si>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</si>
  <si>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</si>
  <si>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</si>
  <si>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</si>
  <si>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</si>
  <si>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</si>
  <si>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</si>
  <si>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</si>
  <si>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</si>
  <si>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</si>
  <si>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</si>
  <si>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</si>
  <si>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</si>
  <si>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</si>
  <si>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</si>
  <si>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</si>
  <si>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</si>
  <si>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</si>
  <si>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</si>
  <si>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</si>
  <si>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</si>
  <si>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</si>
  <si>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</si>
  <si>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</si>
  <si>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</si>
  <si>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</si>
  <si>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</si>
  <si>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</si>
  <si>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</si>
  <si>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</si>
  <si>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</si>
  <si>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</si>
  <si>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</si>
  <si>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</si>
  <si>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</si>
  <si>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</si>
  <si>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</si>
  <si>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</si>
  <si>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</si>
  <si>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</si>
  <si>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</si>
  <si>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</si>
  <si>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</si>
  <si>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</si>
  <si>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</si>
  <si>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</si>
  <si>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</si>
  <si>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</si>
  <si>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</si>
  <si>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</si>
  <si>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</si>
  <si>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</si>
  <si>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</si>
  <si>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</si>
  <si>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</si>
  <si>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</si>
  <si>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</si>
  <si>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</si>
  <si>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</si>
  <si>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</si>
  <si>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</si>
  <si>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</si>
  <si>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</si>
  <si>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</si>
  <si>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</si>
  <si>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</si>
  <si>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</si>
  <si>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</si>
  <si>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</si>
  <si>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</si>
  <si>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</si>
  <si>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</si>
  <si>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</si>
  <si>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</si>
  <si>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</si>
  <si>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</si>
  <si>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</si>
  <si>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</si>
  <si>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</si>
  <si>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</si>
  <si>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</si>
  <si>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</si>
  <si>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</si>
  <si>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</si>
  <si>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</si>
  <si>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</si>
  <si>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</si>
  <si>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</si>
  <si>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</si>
  <si>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</si>
  <si>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</si>
  <si>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</si>
  <si>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</si>
  <si>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</si>
  <si>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</si>
  <si>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</si>
  <si>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</si>
  <si>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</si>
  <si>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</si>
  <si>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</si>
  <si>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</si>
  <si>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</si>
  <si>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</si>
  <si>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</si>
  <si>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</si>
  <si>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</si>
  <si>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</si>
  <si>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</si>
  <si>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</si>
  <si>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</si>
  <si>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</si>
  <si>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</si>
  <si>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</si>
  <si>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</si>
  <si>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</si>
  <si>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</si>
  <si>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</si>
  <si>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</si>
  <si>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</si>
  <si>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</si>
  <si>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</si>
  <si>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</si>
  <si>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</si>
  <si>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</si>
  <si>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</si>
  <si>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</si>
  <si>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</si>
  <si>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</si>
  <si>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</si>
  <si>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</si>
  <si>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</si>
  <si>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</si>
  <si>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</si>
  <si>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</si>
  <si>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</si>
  <si>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</si>
  <si>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</si>
  <si>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</si>
  <si>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</si>
  <si>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</si>
  <si>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</si>
  <si>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</si>
  <si>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</si>
  <si>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</si>
  <si>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</si>
  <si>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</si>
  <si>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</si>
  <si>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</si>
  <si>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</si>
  <si>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</si>
  <si>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</si>
  <si>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</si>
  <si>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</si>
  <si>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</si>
  <si>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</si>
  <si>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</si>
  <si>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</si>
  <si>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</si>
  <si>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</si>
  <si>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</si>
  <si>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</si>
  <si>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</si>
  <si>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</si>
  <si>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</si>
  <si>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</si>
  <si>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</si>
  <si>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</si>
  <si>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</si>
  <si>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</si>
  <si>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</si>
  <si>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</si>
  <si>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</si>
  <si>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</si>
  <si>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</si>
  <si>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</si>
  <si>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</si>
  <si>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</si>
  <si>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</si>
  <si>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</si>
  <si>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</si>
  <si>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</si>
  <si>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</si>
  <si>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</si>
  <si>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</si>
  <si>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</si>
  <si>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</si>
  <si>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</si>
  <si>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</si>
  <si>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</si>
  <si>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</si>
  <si>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</si>
  <si>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</si>
  <si>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</si>
  <si>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</si>
  <si>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</si>
  <si>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</si>
  <si>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</si>
  <si>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</si>
  <si>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</si>
  <si>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</si>
  <si>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</si>
  <si>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</si>
  <si>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</si>
  <si>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</si>
  <si>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</si>
  <si>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</si>
  <si>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</si>
  <si>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</si>
  <si>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</si>
  <si>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</si>
  <si>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</si>
  <si>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</si>
  <si>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</si>
  <si>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</si>
  <si>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</si>
  <si>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</si>
  <si>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</si>
  <si>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</si>
  <si>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</si>
  <si>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</si>
  <si>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</si>
  <si>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</si>
  <si>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</si>
  <si>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</si>
  <si>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</si>
  <si>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</si>
  <si>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</si>
  <si>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</si>
  <si>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</si>
  <si>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</si>
  <si>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</si>
  <si>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</si>
  <si>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</si>
  <si>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</si>
  <si>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</si>
  <si>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</si>
  <si>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</si>
  <si>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</si>
  <si>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</si>
  <si>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</si>
  <si>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</si>
  <si>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</si>
  <si>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</si>
  <si>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</si>
  <si>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</si>
  <si>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</si>
  <si>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</si>
  <si>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</si>
  <si>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</si>
  <si>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</si>
  <si>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</si>
  <si>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</si>
  <si>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</si>
  <si>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</si>
  <si>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</si>
  <si>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</si>
  <si>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</si>
  <si>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</si>
  <si>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</si>
  <si>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</si>
  <si>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</si>
  <si>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</si>
  <si>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</si>
  <si>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</si>
  <si>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</si>
  <si>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</si>
  <si>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</si>
  <si>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</si>
  <si>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</si>
  <si>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</si>
  <si>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</si>
  <si>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</si>
  <si>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</si>
  <si>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</si>
  <si>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</si>
  <si>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</si>
  <si>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</si>
  <si>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</si>
  <si>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</si>
  <si>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</si>
  <si>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</si>
  <si>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</si>
  <si>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</si>
  <si>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</si>
  <si>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</si>
  <si>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</si>
  <si>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</si>
  <si>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</si>
  <si>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</si>
  <si>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</si>
  <si>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</si>
  <si>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</si>
  <si>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</si>
  <si>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</si>
  <si>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</si>
  <si>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</si>
  <si>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</si>
  <si>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</si>
  <si>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</si>
  <si>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</si>
  <si>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</si>
  <si>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</si>
  <si>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</si>
  <si>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</si>
  <si>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</si>
  <si>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</si>
  <si>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</si>
  <si>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</si>
  <si>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</si>
  <si>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</si>
  <si>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</si>
  <si>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</si>
  <si>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</si>
  <si>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</si>
  <si>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</si>
  <si>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</si>
  <si>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</si>
  <si>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</si>
  <si>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</si>
  <si>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</si>
  <si>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</si>
  <si>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</si>
  <si>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</si>
  <si>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</si>
  <si>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</si>
  <si>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</si>
  <si>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</si>
  <si>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</si>
  <si>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</si>
  <si>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</si>
  <si>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</si>
  <si>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</si>
  <si>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</si>
  <si>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</si>
  <si>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</si>
  <si>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</si>
  <si>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</si>
  <si>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</si>
  <si>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</si>
  <si>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</si>
  <si>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</si>
  <si>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</si>
  <si>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</si>
  <si>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</si>
  <si>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</si>
  <si>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</si>
  <si>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</si>
  <si>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</si>
  <si>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</si>
  <si>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</si>
  <si>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</si>
  <si>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</si>
  <si>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</si>
  <si>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</si>
  <si>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</si>
  <si>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</si>
  <si>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</si>
  <si>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</si>
  <si>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</si>
  <si>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</si>
  <si>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</si>
  <si>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</si>
  <si>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</si>
  <si>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</si>
  <si>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</si>
  <si>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</si>
  <si>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</si>
  <si>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</si>
  <si>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</si>
  <si>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</si>
  <si>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</si>
  <si>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</si>
  <si>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</si>
  <si>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</si>
  <si>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</si>
  <si>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</si>
  <si>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</si>
  <si>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</si>
  <si>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</si>
  <si>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</si>
  <si>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</si>
  <si>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</si>
  <si>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</si>
  <si>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</si>
  <si>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</si>
  <si>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</si>
  <si>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</si>
  <si>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</si>
  <si>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</si>
  <si>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</si>
  <si>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</si>
  <si>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</si>
  <si>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</si>
  <si>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</si>
  <si>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</si>
  <si>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</si>
  <si>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</si>
  <si>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</si>
  <si>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</si>
  <si>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</si>
  <si>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</si>
  <si>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</si>
  <si>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</si>
  <si>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</si>
  <si>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</si>
  <si>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</si>
  <si>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</si>
  <si>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</si>
  <si>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</si>
  <si>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</si>
  <si>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</si>
  <si>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</si>
  <si>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</si>
  <si>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</si>
  <si>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</si>
  <si>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</si>
  <si>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</si>
  <si>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</si>
  <si>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</si>
  <si>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</si>
  <si>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</si>
  <si>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</si>
  <si>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</si>
  <si>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</si>
  <si>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</si>
  <si>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</si>
  <si>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</si>
  <si>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</si>
  <si>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</si>
  <si>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</si>
  <si>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</si>
  <si>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</si>
  <si>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</si>
  <si>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</si>
  <si>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</si>
  <si>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</si>
  <si>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</si>
  <si>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</si>
  <si>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</si>
  <si>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</si>
  <si>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</si>
  <si>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</si>
  <si>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</si>
  <si>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</si>
  <si>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</si>
  <si>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</si>
  <si>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</si>
  <si>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</si>
  <si>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</si>
  <si>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</si>
  <si>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</si>
  <si>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</si>
  <si>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</si>
  <si>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</si>
  <si>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</si>
  <si>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</si>
  <si>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</si>
  <si>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</si>
  <si>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</si>
  <si>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</si>
  <si>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</si>
  <si>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</si>
  <si>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</si>
  <si>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</si>
  <si>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</si>
  <si>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</si>
  <si>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</si>
  <si>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</si>
  <si>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</si>
  <si>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</si>
  <si>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</si>
  <si>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</si>
  <si>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</si>
  <si>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</si>
  <si>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</si>
  <si>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</si>
  <si>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</si>
  <si>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</si>
  <si>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</si>
  <si>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</si>
  <si>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</si>
  <si>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</si>
  <si>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</si>
  <si>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</si>
  <si>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</si>
  <si>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</si>
  <si>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</si>
  <si>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</si>
  <si>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</si>
  <si>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</si>
  <si>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</si>
  <si>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</si>
  <si>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</si>
  <si>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</si>
  <si>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</si>
  <si>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</si>
  <si>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</si>
  <si>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</si>
  <si>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</si>
  <si>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</si>
  <si>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</si>
  <si>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</si>
  <si>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</si>
  <si>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</si>
  <si>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</si>
  <si>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</si>
  <si>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</si>
  <si>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</si>
  <si>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</si>
  <si>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</si>
  <si>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</si>
  <si>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</si>
  <si>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</si>
  <si>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</si>
  <si>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</si>
  <si>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</si>
  <si>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</si>
  <si>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</si>
  <si>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</si>
  <si>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</si>
  <si>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</si>
  <si>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</si>
  <si>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</si>
  <si>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</si>
  <si>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</si>
  <si>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</si>
  <si>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</si>
  <si>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</si>
  <si>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</si>
  <si>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</si>
  <si>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</si>
  <si>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</si>
  <si>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</si>
  <si>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</si>
  <si>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</si>
  <si>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</si>
  <si>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</si>
  <si>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</si>
  <si>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</si>
  <si>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</si>
  <si>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</si>
  <si>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</si>
  <si>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</si>
  <si>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</si>
  <si>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</si>
  <si>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</si>
  <si>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</si>
  <si>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</si>
  <si>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</si>
  <si>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</si>
  <si>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</si>
  <si>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</si>
  <si>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</si>
  <si>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</si>
  <si>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</si>
  <si>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</si>
  <si>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</si>
  <si>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</si>
  <si>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</si>
  <si>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</si>
  <si>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</si>
  <si>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</si>
  <si>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</si>
  <si>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</si>
  <si>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</si>
  <si>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</si>
  <si>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</si>
  <si>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</si>
  <si>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</si>
  <si>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</si>
  <si>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</si>
  <si>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</si>
  <si>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</si>
  <si>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</si>
  <si>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</si>
  <si>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</si>
  <si>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</si>
  <si>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</si>
  <si>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</si>
  <si>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</si>
  <si>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</si>
  <si>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</si>
  <si>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</si>
  <si>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</si>
  <si>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</si>
  <si>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</si>
  <si>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</si>
  <si>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</si>
  <si>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</si>
  <si>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</si>
  <si>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</si>
  <si>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</si>
  <si>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</si>
  <si>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</si>
  <si>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</si>
  <si>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</si>
  <si>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</si>
  <si>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</si>
  <si>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</si>
  <si>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</si>
  <si>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</si>
  <si>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</si>
  <si>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</si>
  <si>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</si>
  <si>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</si>
  <si>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</si>
  <si>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</si>
  <si>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</si>
  <si>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</si>
  <si>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</si>
  <si>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</si>
  <si>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</si>
  <si>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</si>
  <si>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</si>
  <si>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</si>
  <si>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</si>
  <si>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</si>
  <si>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</si>
  <si>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</si>
  <si>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</si>
  <si>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</si>
  <si>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</si>
  <si>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</si>
  <si>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</si>
  <si>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</si>
  <si>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</si>
  <si>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</si>
  <si>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</si>
  <si>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</si>
  <si>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</si>
  <si>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</si>
  <si>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</si>
  <si>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</si>
  <si>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</si>
  <si>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</si>
  <si>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</si>
  <si>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</si>
  <si>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</si>
  <si>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</si>
  <si>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</si>
  <si>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</si>
  <si>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</si>
  <si>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</si>
  <si>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</si>
  <si>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</si>
  <si>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</si>
  <si>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</si>
  <si>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</si>
  <si>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</si>
  <si>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</si>
  <si>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</si>
  <si>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</si>
  <si>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</si>
  <si>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</si>
  <si>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</si>
  <si>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</si>
  <si>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</si>
  <si>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</si>
  <si>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</si>
  <si>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</si>
  <si>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</si>
  <si>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</si>
  <si>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</si>
  <si>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</si>
  <si>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</si>
  <si>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</si>
  <si>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</si>
  <si>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</si>
  <si>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</si>
  <si>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</si>
  <si>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</si>
  <si>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</si>
  <si>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</si>
  <si>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</si>
  <si>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</si>
  <si>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</si>
  <si>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</si>
  <si>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</si>
  <si>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</si>
  <si>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</si>
  <si>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</si>
  <si>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</si>
  <si>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</si>
  <si>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</si>
  <si>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</si>
  <si>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</si>
  <si>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</si>
  <si>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</si>
  <si>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</si>
  <si>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</si>
  <si>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</si>
  <si>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</si>
  <si>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</si>
  <si>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</si>
  <si>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</si>
  <si>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</si>
  <si>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</si>
  <si>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</si>
  <si>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</si>
  <si>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</si>
  <si>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</si>
  <si>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</si>
  <si>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</si>
  <si>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</si>
  <si>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</si>
  <si>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</si>
  <si>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</si>
  <si>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</si>
  <si>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</si>
  <si>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</si>
  <si>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</si>
  <si>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</si>
  <si>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</si>
  <si>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</si>
  <si>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</si>
  <si>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</si>
  <si>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</si>
  <si>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</si>
  <si>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</si>
  <si>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</si>
  <si>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</si>
  <si>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</si>
  <si>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</si>
  <si>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</si>
  <si>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</si>
  <si>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</si>
  <si>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</si>
  <si>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</si>
  <si>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</si>
  <si>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</si>
  <si>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</si>
  <si>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</si>
  <si>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</si>
  <si>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</si>
  <si>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</si>
  <si>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</si>
  <si>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</si>
  <si>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</si>
  <si>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</si>
  <si>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</si>
  <si>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</si>
  <si>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</si>
  <si>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</si>
  <si>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</si>
  <si>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</si>
  <si>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</si>
  <si>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</si>
  <si>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</si>
  <si>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</si>
  <si>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</si>
  <si>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</si>
  <si>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</si>
  <si>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</si>
  <si>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</si>
  <si>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</si>
  <si>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</si>
  <si>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</si>
  <si>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</si>
  <si>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</si>
  <si>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</si>
  <si>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</si>
  <si>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</si>
  <si>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</si>
  <si>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</si>
  <si>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</si>
  <si>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</si>
  <si>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</si>
  <si>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</si>
  <si>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</si>
  <si>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</si>
  <si>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</si>
  <si>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</si>
  <si>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</si>
  <si>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</si>
  <si>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</si>
  <si>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</si>
  <si>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</si>
  <si>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</si>
  <si>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</si>
  <si>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</si>
  <si>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</si>
  <si>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</si>
  <si>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</si>
  <si>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</si>
  <si>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</si>
  <si>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</si>
  <si>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</si>
  <si>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</si>
  <si>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</si>
  <si>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</si>
  <si>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</si>
  <si>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</si>
  <si>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</si>
  <si>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</si>
  <si>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</si>
  <si>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</si>
  <si>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</si>
  <si>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</si>
  <si>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</si>
  <si>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</si>
  <si>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</si>
  <si>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</si>
  <si>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</si>
  <si>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</si>
  <si>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</si>
  <si>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</si>
  <si>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</si>
  <si>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</si>
  <si>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</si>
  <si>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</si>
  <si>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</si>
  <si>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</si>
  <si>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</si>
  <si>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</si>
  <si>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</si>
  <si>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</si>
  <si>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</si>
  <si>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</si>
  <si>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</si>
  <si>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</si>
  <si>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</si>
  <si>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</si>
  <si>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</si>
  <si>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</si>
  <si>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</si>
  <si>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</si>
  <si>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</si>
  <si>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</si>
  <si>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</si>
  <si>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</si>
  <si>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</si>
  <si>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</si>
  <si>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</si>
  <si>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</si>
  <si>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</si>
  <si>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</si>
  <si>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</si>
  <si>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</si>
  <si>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</si>
  <si>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</si>
  <si>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</si>
  <si>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</si>
  <si>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</si>
  <si>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</si>
  <si>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</si>
  <si>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</si>
  <si>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</si>
  <si>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</si>
  <si>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</si>
  <si>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</si>
  <si>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</si>
  <si>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</si>
  <si>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</si>
  <si>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</si>
  <si>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</si>
  <si>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</si>
  <si>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</si>
  <si>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</si>
  <si>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</si>
  <si>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</si>
  <si>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</si>
  <si>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</si>
  <si>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</si>
  <si>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</si>
  <si>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</si>
  <si>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</si>
  <si>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</si>
  <si>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</si>
  <si>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</si>
  <si>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</si>
  <si>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</si>
  <si>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</si>
  <si>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</si>
  <si>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</si>
  <si>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</si>
  <si>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</si>
  <si>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</si>
  <si>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</si>
  <si>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</si>
  <si>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</si>
  <si>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</si>
  <si>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</si>
  <si>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</si>
  <si>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</si>
  <si>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</si>
  <si>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</si>
  <si>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</si>
  <si>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</si>
  <si>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</si>
  <si>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</si>
  <si>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</si>
  <si>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</si>
  <si>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</si>
  <si>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</si>
  <si>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</si>
  <si>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</si>
  <si>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</si>
  <si>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</si>
  <si>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</si>
  <si>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</si>
  <si>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</si>
  <si>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</si>
  <si>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</si>
  <si>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</si>
  <si>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</si>
  <si>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</si>
  <si>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</si>
  <si>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</si>
  <si>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</si>
  <si>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</si>
  <si>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</si>
  <si>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</si>
  <si>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</si>
  <si>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</si>
  <si>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</si>
  <si>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</si>
  <si>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</si>
  <si>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</si>
  <si>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</si>
  <si>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</si>
  <si>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</si>
  <si>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</si>
  <si>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</si>
  <si>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</si>
  <si>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</si>
  <si>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</si>
  <si>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</si>
  <si>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</si>
  <si>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</si>
  <si>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</si>
  <si>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</si>
  <si>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</si>
  <si>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</si>
  <si>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</si>
  <si>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</si>
  <si>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</si>
  <si>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</si>
  <si>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</si>
  <si>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</si>
  <si>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</si>
  <si>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</si>
  <si>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</si>
  <si>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</si>
  <si>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</si>
  <si>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</si>
  <si>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</si>
  <si>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</si>
  <si>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</si>
  <si>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</si>
  <si>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</si>
  <si>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</si>
  <si>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</si>
  <si>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</si>
  <si>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</si>
  <si>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</si>
  <si>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</si>
  <si>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</si>
  <si>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</si>
  <si>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</si>
  <si>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</si>
  <si>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</si>
  <si>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</si>
  <si>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</si>
  <si>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</si>
  <si>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</si>
  <si>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</si>
  <si>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</si>
  <si>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</si>
  <si>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</si>
  <si>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</si>
  <si>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</si>
  <si>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</si>
  <si>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</si>
  <si>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</si>
  <si>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</si>
  <si>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</si>
  <si>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</si>
  <si>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</si>
  <si>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</si>
  <si>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</si>
  <si>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</si>
  <si>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</si>
  <si>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</si>
  <si>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</si>
  <si>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</si>
  <si>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</si>
  <si>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</si>
  <si>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</si>
  <si>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</si>
  <si>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</si>
  <si>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</si>
  <si>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</si>
  <si>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</si>
  <si>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</si>
  <si>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</si>
  <si>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</si>
  <si>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</si>
  <si>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</si>
  <si>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</si>
  <si>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</si>
  <si>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</si>
  <si>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</si>
  <si>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</si>
  <si>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</si>
  <si>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</si>
  <si>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</si>
  <si>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</si>
  <si>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</si>
  <si>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</si>
  <si>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</si>
  <si>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</si>
  <si>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</si>
  <si>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</si>
  <si>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</si>
  <si>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</si>
  <si>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</si>
  <si>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</si>
  <si>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</si>
  <si>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</si>
  <si>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</si>
  <si>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</si>
  <si>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</si>
  <si>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</si>
  <si>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</si>
  <si>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</si>
  <si>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</si>
  <si>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</si>
  <si>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</si>
  <si>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</si>
  <si>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</si>
  <si>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</si>
  <si>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</si>
  <si>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</si>
  <si>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</si>
  <si>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</si>
  <si>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</si>
  <si>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</si>
  <si>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</si>
  <si>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</si>
  <si>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</si>
  <si>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</si>
  <si>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</si>
  <si>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</si>
  <si>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</si>
  <si>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</si>
  <si>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</si>
  <si>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</si>
  <si>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</si>
  <si>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</si>
  <si>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</si>
  <si>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</si>
  <si>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</si>
  <si>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</si>
  <si>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</si>
  <si>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</si>
  <si>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</si>
  <si>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</si>
  <si>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</si>
  <si>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</si>
  <si>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</si>
  <si>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</si>
  <si>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</si>
  <si>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</si>
  <si>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</si>
  <si>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</si>
  <si>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</si>
  <si>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</si>
  <si>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</si>
  <si>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</si>
  <si>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</si>
  <si>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</si>
  <si>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</si>
  <si>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</si>
  <si>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</si>
  <si>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</si>
  <si>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</si>
  <si>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</si>
  <si>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</si>
  <si>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</si>
  <si>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</si>
  <si>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</si>
  <si>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</si>
  <si>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</si>
  <si>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</si>
  <si>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</si>
  <si>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</si>
  <si>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</si>
  <si>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</si>
  <si>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</si>
  <si>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</si>
  <si>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</si>
  <si>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</si>
  <si>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</si>
  <si>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</si>
  <si>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</si>
  <si>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</si>
  <si>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</si>
  <si>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</si>
  <si>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</si>
  <si>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</si>
  <si>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</si>
  <si>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</si>
  <si>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</si>
  <si>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</si>
  <si>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</si>
  <si>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</si>
  <si>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</si>
  <si>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</si>
  <si>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</si>
  <si>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</si>
  <si>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</si>
  <si>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</si>
  <si>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</si>
  <si>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</si>
  <si>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</si>
  <si>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</si>
  <si>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</si>
  <si>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</si>
  <si>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</si>
  <si>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</si>
  <si>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</si>
  <si>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</si>
  <si>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</si>
  <si>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</si>
  <si>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</si>
  <si>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</si>
  <si>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</si>
  <si>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</si>
  <si>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</si>
  <si>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</si>
  <si>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</si>
  <si>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</si>
  <si>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</si>
  <si>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</si>
  <si>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</si>
  <si>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</si>
  <si>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</si>
  <si>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</si>
  <si>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</si>
  <si>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</si>
  <si>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</si>
  <si>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</si>
  <si>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</si>
  <si>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</si>
  <si>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</si>
  <si>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</si>
  <si>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</si>
  <si>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</si>
  <si>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</si>
  <si>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</si>
  <si>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</si>
  <si>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</si>
  <si>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</si>
  <si>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</si>
  <si>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</si>
  <si>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</si>
  <si>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</si>
  <si>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</si>
  <si>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</si>
  <si>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</si>
  <si>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</si>
  <si>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</si>
  <si>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</si>
  <si>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</si>
  <si>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</si>
  <si>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</si>
  <si>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</si>
  <si>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</si>
  <si>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</si>
  <si>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</si>
  <si>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</si>
  <si>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</si>
  <si>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</si>
  <si>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</si>
  <si>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</si>
  <si>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</si>
  <si>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</si>
  <si>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</si>
  <si>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</si>
  <si>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</si>
  <si>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</si>
  <si>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</si>
  <si>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</si>
  <si>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</si>
  <si>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</si>
  <si>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</si>
  <si>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</si>
  <si>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</si>
  <si>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</si>
  <si>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</si>
  <si>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</si>
  <si>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</si>
  <si>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</si>
  <si>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</si>
  <si>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</si>
  <si>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</si>
  <si>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</si>
  <si>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</si>
  <si>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</si>
  <si>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</si>
  <si>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</si>
  <si>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</si>
  <si>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</si>
  <si>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</si>
  <si>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</si>
  <si>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</si>
  <si>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</si>
  <si>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</si>
  <si>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</si>
  <si>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</si>
  <si>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</si>
  <si>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</si>
  <si>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</si>
  <si>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</si>
  <si>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</si>
  <si>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</si>
  <si>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</si>
  <si>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</si>
  <si>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</si>
  <si>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</si>
  <si>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</si>
  <si>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</si>
  <si>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</si>
  <si>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</si>
  <si>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</si>
  <si>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</si>
  <si>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</si>
  <si>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</si>
  <si>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</si>
  <si>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</si>
  <si>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</si>
  <si>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</si>
  <si>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</si>
  <si>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</si>
  <si>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</si>
  <si>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</si>
  <si>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</si>
  <si>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</si>
  <si>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</si>
  <si>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</si>
  <si>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</si>
  <si>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</si>
  <si>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</si>
  <si>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</si>
  <si>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</si>
  <si>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</si>
  <si>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</si>
  <si>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</si>
  <si>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</si>
  <si>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</si>
  <si>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</si>
  <si>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</si>
  <si>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</si>
  <si>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</si>
  <si>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</si>
  <si>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</si>
  <si>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</si>
  <si>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</si>
  <si>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</si>
  <si>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</si>
  <si>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</si>
  <si>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</si>
  <si>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</si>
  <si>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</si>
  <si>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</si>
  <si>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</si>
  <si>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</si>
  <si>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</si>
  <si>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</si>
  <si>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</si>
  <si>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</si>
  <si>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</si>
  <si>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</si>
  <si>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</si>
  <si>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</si>
  <si>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</si>
  <si>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</si>
  <si>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</si>
  <si>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</si>
  <si>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</si>
  <si>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</si>
  <si>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</si>
  <si>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</si>
  <si>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</si>
  <si>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</si>
  <si>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</si>
  <si>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</si>
  <si>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</si>
  <si>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</si>
  <si>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</si>
  <si>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</si>
  <si>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</si>
  <si>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</si>
  <si>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</si>
  <si>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</si>
  <si>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</si>
  <si>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</si>
  <si>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</si>
  <si>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</si>
  <si>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</si>
  <si>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</si>
  <si>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</si>
  <si>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</si>
  <si>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</si>
  <si>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</si>
  <si>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</si>
  <si>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</si>
  <si>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</si>
  <si>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</si>
  <si>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</si>
  <si>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</si>
  <si>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</si>
  <si>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</si>
  <si>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</si>
  <si>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</si>
  <si>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</si>
  <si>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</si>
  <si>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</si>
  <si>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</si>
  <si>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</si>
  <si>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</si>
  <si>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</si>
  <si>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</si>
  <si>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</si>
  <si>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</si>
  <si>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</si>
  <si>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</si>
  <si>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</si>
  <si>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</si>
  <si>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</si>
  <si>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</si>
  <si>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</si>
  <si>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</si>
  <si>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</si>
  <si>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</si>
  <si>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</si>
  <si>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</si>
  <si>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</si>
  <si>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</si>
  <si>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</si>
  <si>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</si>
  <si>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</si>
  <si>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</si>
  <si>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</si>
  <si>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</si>
  <si>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</si>
  <si>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</si>
  <si>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</si>
  <si>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</si>
  <si>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</si>
  <si>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</si>
  <si>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</si>
  <si>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</si>
  <si>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</si>
  <si>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</si>
  <si>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</si>
  <si>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</si>
  <si>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</si>
  <si>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</si>
  <si>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</si>
  <si>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</si>
  <si>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</si>
  <si>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</si>
  <si>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</si>
  <si>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</si>
  <si>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</si>
  <si>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</si>
  <si>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</si>
  <si>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</si>
  <si>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</si>
  <si>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</si>
  <si>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</si>
  <si>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</si>
  <si>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</si>
  <si>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</si>
  <si>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</si>
  <si>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</si>
  <si>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</si>
  <si>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</si>
  <si>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</si>
  <si>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</si>
  <si>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</si>
  <si>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</si>
  <si>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</si>
  <si>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</si>
  <si>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</si>
  <si>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</si>
  <si>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</si>
  <si>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</si>
  <si>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</si>
  <si>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</si>
  <si>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</si>
  <si>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</si>
  <si>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</si>
  <si>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</si>
  <si>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</si>
  <si>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</si>
  <si>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</si>
  <si>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</si>
  <si>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</si>
  <si>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</si>
  <si>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</si>
  <si>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</si>
  <si>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</si>
  <si>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</si>
  <si>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</si>
  <si>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</si>
  <si>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</si>
  <si>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</si>
  <si>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</si>
  <si>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</si>
  <si>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</si>
  <si>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</si>
  <si>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</si>
  <si>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</si>
  <si>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</si>
  <si>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</si>
  <si>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</si>
  <si>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</si>
  <si>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</si>
  <si>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</si>
  <si>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</si>
  <si>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</si>
  <si>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</si>
  <si>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</si>
  <si>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</si>
  <si>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</si>
  <si>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</si>
  <si>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</si>
  <si>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</si>
  <si>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</si>
  <si>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</si>
  <si>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</si>
  <si>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</si>
  <si>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</si>
  <si>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</si>
  <si>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</si>
  <si>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</si>
  <si>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</si>
  <si>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</si>
  <si>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</si>
  <si>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</si>
  <si>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</si>
  <si>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</si>
  <si>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</si>
  <si>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</si>
  <si>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</si>
  <si>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</si>
  <si>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</si>
  <si>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</si>
  <si>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</si>
  <si>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</si>
  <si>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</si>
  <si>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</si>
  <si>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</si>
  <si>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</si>
  <si>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</si>
  <si>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</si>
  <si>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</si>
  <si>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</si>
  <si>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</si>
  <si>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</si>
  <si>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</si>
  <si>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</si>
  <si>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</si>
  <si>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</si>
  <si>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</si>
  <si>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</si>
  <si>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</si>
  <si>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</si>
  <si>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</si>
  <si>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</si>
  <si>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</si>
  <si>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</si>
  <si>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</si>
  <si>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</si>
  <si>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</si>
  <si>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</si>
  <si>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</si>
  <si>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</si>
  <si>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</si>
  <si>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</si>
  <si>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</si>
  <si>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</si>
  <si>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</si>
  <si>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</si>
  <si>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</si>
  <si>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</si>
  <si>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</si>
  <si>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</si>
  <si>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</si>
  <si>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</si>
  <si>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</si>
  <si>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</si>
  <si>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</si>
  <si>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</si>
  <si>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</si>
  <si>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</si>
  <si>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</si>
  <si>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</si>
  <si>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</si>
  <si>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</si>
  <si>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</si>
  <si>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</si>
  <si>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</si>
  <si>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</si>
  <si>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</si>
  <si>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</si>
  <si>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</si>
  <si>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</si>
  <si>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</si>
  <si>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</si>
  <si>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</si>
  <si>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</si>
  <si>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</si>
  <si>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</si>
  <si>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</si>
  <si>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</si>
  <si>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</si>
  <si>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</si>
  <si>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</si>
  <si>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</si>
  <si>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</si>
  <si>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</si>
  <si>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</si>
  <si>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</si>
  <si>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</si>
  <si>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</si>
  <si>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</si>
  <si>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</si>
  <si>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</si>
  <si>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</si>
  <si>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</si>
  <si>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</si>
  <si>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</si>
  <si>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</si>
  <si>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</si>
  <si>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</si>
  <si>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</si>
  <si>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</si>
  <si>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</si>
  <si>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</si>
  <si>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</si>
  <si>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</si>
  <si>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</si>
  <si>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</si>
  <si>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</si>
  <si>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</si>
  <si>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</si>
  <si>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</si>
  <si>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</si>
  <si>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</si>
  <si>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</si>
  <si>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</si>
  <si>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</si>
  <si>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</si>
  <si>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</si>
  <si>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</si>
  <si>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</si>
  <si>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</si>
  <si>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</si>
  <si>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</si>
  <si>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</si>
  <si>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</si>
  <si>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</si>
  <si>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</si>
  <si>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</si>
  <si>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</si>
  <si>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</si>
  <si>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</si>
  <si>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</si>
  <si>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</si>
  <si>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</si>
  <si>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</si>
  <si>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</si>
  <si>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</si>
  <si>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</si>
  <si>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</si>
  <si>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</si>
  <si>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</si>
  <si>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</si>
  <si>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</si>
  <si>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</si>
  <si>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</si>
  <si>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</si>
  <si>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</si>
  <si>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</si>
  <si>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</si>
  <si>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</si>
  <si>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</si>
  <si>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</si>
  <si>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</si>
  <si>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</si>
  <si>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</si>
  <si>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</si>
  <si>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</si>
  <si>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</si>
  <si>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</si>
  <si>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</si>
  <si>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</si>
  <si>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</si>
  <si>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</si>
  <si>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</si>
  <si>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</si>
  <si>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</si>
  <si>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</si>
  <si>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</si>
  <si>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</si>
  <si>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</si>
  <si>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</si>
  <si>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</si>
  <si>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</si>
  <si>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</si>
  <si>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</si>
  <si>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</si>
  <si>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</si>
  <si>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</si>
  <si>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</si>
  <si>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</si>
  <si>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</si>
  <si>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</si>
  <si>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</si>
  <si>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</si>
  <si>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</si>
  <si>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</si>
  <si>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</si>
  <si>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</si>
  <si>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</si>
  <si>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</si>
  <si>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</si>
  <si>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</si>
  <si>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</si>
  <si>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</si>
  <si>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</si>
  <si>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</si>
  <si>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</si>
  <si>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</si>
  <si>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</si>
  <si>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</si>
  <si>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</si>
  <si>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</si>
  <si>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</si>
  <si>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</si>
  <si>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</si>
  <si>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</si>
  <si>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</si>
  <si>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</si>
  <si>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</si>
  <si>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</si>
  <si>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</si>
  <si>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</si>
  <si>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</si>
  <si>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</si>
  <si>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</si>
  <si>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</si>
  <si>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</si>
  <si>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</si>
  <si>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</si>
  <si>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</si>
  <si>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</si>
  <si>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</si>
  <si>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</si>
  <si>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</si>
  <si>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</si>
  <si>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</si>
  <si>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</si>
  <si>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</si>
  <si>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</si>
  <si>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</si>
  <si>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</si>
  <si>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</si>
  <si>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</si>
  <si>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</si>
  <si>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</si>
  <si>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</si>
  <si>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</si>
  <si>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</si>
  <si>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</si>
  <si>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</si>
  <si>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</si>
  <si>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</si>
  <si>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</si>
  <si>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</si>
  <si>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</si>
  <si>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</si>
  <si>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</si>
  <si>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</si>
  <si>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</si>
  <si>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</si>
  <si>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</si>
  <si>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</si>
  <si>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</si>
  <si>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</si>
  <si>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</si>
  <si>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</si>
  <si>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</si>
  <si>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</si>
  <si>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</si>
  <si>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</si>
  <si>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</si>
  <si>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</si>
  <si>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</si>
  <si>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</si>
  <si>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</si>
  <si>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</si>
  <si>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</si>
  <si>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</si>
  <si>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</si>
  <si>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</si>
  <si>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</si>
  <si>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</si>
  <si>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</si>
  <si>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</si>
  <si>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</si>
  <si>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</si>
  <si>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</si>
  <si>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</si>
  <si>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</si>
  <si>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</si>
  <si>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</si>
  <si>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</si>
  <si>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</si>
  <si>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</si>
  <si>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</si>
  <si>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</si>
  <si>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</si>
  <si>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</si>
  <si>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</si>
  <si>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</si>
  <si>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</si>
  <si>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</si>
  <si>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</si>
  <si>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</si>
  <si>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</si>
  <si>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</si>
  <si>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</si>
  <si>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</si>
  <si>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</si>
  <si>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</si>
  <si>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</si>
  <si>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</si>
  <si>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</si>
  <si>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</si>
  <si>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</si>
  <si>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</si>
  <si>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</si>
  <si>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</si>
  <si>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</si>
  <si>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</si>
  <si>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</si>
  <si>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</si>
  <si>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</si>
  <si>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</si>
  <si>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</si>
  <si>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</si>
  <si>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</si>
  <si>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</si>
  <si>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</si>
  <si>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</si>
  <si>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</si>
  <si>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</si>
  <si>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</si>
  <si>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</si>
  <si>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</si>
  <si>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</si>
  <si>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</si>
  <si>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</si>
  <si>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</si>
  <si>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</si>
  <si>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</si>
  <si>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</si>
  <si>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</si>
  <si>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</si>
  <si>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</si>
  <si>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</si>
  <si>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</si>
  <si>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</si>
  <si>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</si>
  <si>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</si>
  <si>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</si>
  <si>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</si>
  <si>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</si>
  <si>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</si>
  <si>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</si>
  <si>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</si>
  <si>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</si>
  <si>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</si>
  <si>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</si>
  <si>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</si>
  <si>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</si>
  <si>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</si>
  <si>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</si>
  <si>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</si>
  <si>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</si>
  <si>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</si>
  <si>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</si>
  <si>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</si>
  <si>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</si>
  <si>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</si>
  <si>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</si>
  <si>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</si>
  <si>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</si>
  <si>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</si>
  <si>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</si>
  <si>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</si>
  <si>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</si>
  <si>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</si>
  <si>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</si>
  <si>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</si>
  <si>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</si>
  <si>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</si>
  <si>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</si>
  <si>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</si>
  <si>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</si>
  <si>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PCM-20251123-00000461</t>
  </si>
  <si>
    <t xml:space="preserve">team on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</si>
  <si>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</si>
  <si>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</si>
  <si>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</si>
  <si>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</si>
  <si>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</si>
  <si>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</si>
  <si>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</si>
  <si>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</si>
  <si>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</si>
  <si>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</si>
  <si>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</si>
  <si>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</si>
  <si>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</si>
  <si>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</si>
  <si>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</si>
  <si>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</si>
  <si>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</si>
  <si>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</si>
  <si>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</si>
  <si>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</si>
  <si>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</si>
  <si>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</si>
  <si>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</si>
  <si>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</si>
  <si>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</si>
  <si>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</si>
  <si>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</si>
  <si>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</si>
  <si>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</si>
  <si>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</si>
  <si>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</si>
  <si>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</si>
  <si>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</si>
  <si>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</si>
  <si>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</si>
  <si>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</si>
  <si>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</si>
  <si>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</si>
  <si>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</si>
  <si>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</si>
  <si>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</si>
  <si>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</si>
  <si>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</si>
  <si>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</si>
  <si>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</si>
  <si>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</si>
  <si>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</si>
  <si>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</si>
  <si>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</si>
  <si>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</si>
  <si>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</si>
  <si>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</si>
  <si>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</si>
  <si>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</si>
  <si>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</si>
  <si>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</si>
  <si>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</si>
  <si>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</si>
  <si>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</si>
  <si>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</si>
  <si>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</si>
  <si>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</si>
  <si>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</si>
  <si>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</si>
  <si>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</si>
  <si>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</si>
  <si>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</si>
  <si>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</si>
  <si>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</si>
  <si>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</si>
  <si>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</si>
  <si>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</si>
  <si>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</si>
  <si>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</si>
  <si>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</si>
  <si>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</si>
  <si>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</si>
  <si>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</si>
  <si>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</si>
  <si>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</si>
  <si>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</si>
  <si>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</si>
  <si>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PCM-20251123-00000389</t>
  </si>
  <si>
    <t>Restored by PG</t>
  </si>
  <si>
    <t xml:space="preserve"> PCM-20250215-00000830 </t>
  </si>
  <si>
    <t>LTE site still down and  site located in aramco area access issue need special permission</t>
  </si>
  <si>
    <t>NO PCM</t>
  </si>
  <si>
    <t>Family building access night door close</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</si>
  <si>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</si>
  <si>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</si>
  <si>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</si>
  <si>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</si>
  <si>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</si>
  <si>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</si>
  <si>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</si>
  <si>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</si>
  <si>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</si>
  <si>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</si>
  <si>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</si>
  <si>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PCM-20251122-00001548</t>
  </si>
  <si>
    <t>site under night access due to Site located in deep desert &amp; dangerous area	and team will check by morning // team suspected at site, repeater site and coverage issue</t>
  </si>
  <si>
    <t>PCM-20251123-00000415</t>
  </si>
  <si>
    <t>ETA 110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</si>
</sst>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35" fillId="0" borderId="1"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8" totalsRowShown="0" headerRowDxfId="157" dataDxfId="156" headerRowBorderDxfId="154" tableBorderDxfId="155" totalsRowBorderDxfId="153">
  <autoFilter ref="A1:CJ1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7" totalsRowShown="0" headerRowDxfId="48" dataDxfId="47" headerRowBorderDxfId="45" tableBorderDxfId="46" totalsRowBorderDxfId="44">
  <autoFilter ref="A1:L4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2" totalsRowShown="0" headerRowDxfId="31" dataDxfId="30" headerRowBorderDxfId="28" tableBorderDxfId="29">
  <autoFilter ref="A1:L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 totalsRowShown="0" headerRowDxfId="15" dataDxfId="14" headerRowBorderDxfId="12" tableBorderDxfId="13">
  <autoFilter ref="A1:L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K20" sqref="K20"/>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321.36976006944315</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13274</v>
      </c>
      <c r="E3" s="142" t="s">
        <v>39021</v>
      </c>
      <c r="F3" s="143">
        <v>45984.305555555555</v>
      </c>
      <c r="G3" s="144">
        <f ca="1">IFERROR(NOW()-F3,"-")</f>
        <v>1.2630439814529382E-2</v>
      </c>
      <c r="H3" s="143">
        <v>45984.300879629627</v>
      </c>
      <c r="I3" s="141" t="str">
        <f>IFERROR(VLOOKUP(D3,DB!A:F,6,0),"")</f>
        <v>SCECO</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45984.318185995369</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45984.318185995369</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45984.318185995369</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45984.318185995369</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45984.318185995369</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45984.318185995369</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45984.318185995369</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45984.318185995369</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45984.318185995369</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45984.318185995369</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45984.318185995369</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45984.318185995369</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45984.318185995369</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45984.318185995369</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45984.318185995369</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45984.318185995369</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45984.318185995369</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45984.318185995369</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45984.318185995369</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45984.318185995369</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45984.318185995369</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45984.318185995369</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45984.318185995369</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45984.318185995369</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45984.318185995369</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45984.318185995369</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45984.318185995369</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45984.318185995369</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45984.318185995369</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45984.318185995369</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45984.318185995369</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45984.318185995369</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3C892CF3-0844-4410-908F-DB955DE54A37}"/>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8"/>
  <sheetViews>
    <sheetView workbookViewId="0">
      <pane ySplit="1" topLeftCell="A11" activePane="bottomLeft" state="frozen"/>
      <selection pane="bottomLeft" activeCell="D10" sqre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159.31834803240781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61" t="s">
        <v>11598</v>
      </c>
      <c r="E4" s="102" t="s">
        <v>39021</v>
      </c>
      <c r="F4" s="103">
        <v>45984.251516203702</v>
      </c>
      <c r="G4" s="104">
        <f ca="1">IFERROR(NOW()-F4,"-")</f>
        <v>6.6669791667663958E-2</v>
      </c>
      <c r="H4" s="103">
        <v>45984.245509259257</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45984.318185995369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45984.318185995369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45984.318185995369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45984.318185995369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45984.318185995369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45984.318185995369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45984.318185995369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45984.318185995369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45984.318185995369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45984.318185995369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45984.318185995369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45984.318185995369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45984.318185995369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45984.318185995369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45984.318185995369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45984.318185995369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45984.318185995369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45984.318185995369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45984.318185995369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45984.318185995369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45984.318185995369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45984.318185995369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45984.318185995369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45984.318185995369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45984.318185995369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45984.318185995369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45984.318185995369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45984.318185995369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45984.318185995369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45984.318185995369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45984.318185995369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45984.318185995369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45984.318185995369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45984.318185995369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45984.318185995369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45984.318185995369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45984.318185995369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45984.318185995369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45984.318185995369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45984.318185995369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45984.318185995369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45984.318185995369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45984.318185995369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45984.318185995369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45984.318185995369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45984.318185995369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45984.318185995369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45984.318185995369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45984.318185995369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45984.318185995369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45984.318185995369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45984.318185995369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45984.318185995369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45984.318185995369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45984.318185995369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45984.318185995369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45984.318185995369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45984.318185995369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45984.318185995369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45984.318185995369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45984.318185995369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45984.318185995369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45984.318185995369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45984.318185995369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45984.318185995369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45984.318185995369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45984.318185995369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45984.318185995369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45984.318185995369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45984.318185995369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45984.318185995369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45984.318185995369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45984.318185995369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45984.318185995369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45984.318185995369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45984.318185995369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45984.318185995369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45984.318185995369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45984.318185995369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45984.318185995369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45984.318185995369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45984.318185995369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45984.318185995369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45984.318185995369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45984.318185995369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45984.318185995369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45984.318185995369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45984.318185995369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45984.318185995369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45984.318185995369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45984.318185995369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45984.318185995369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45984.318185995369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45984.318185995369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45984.318185995369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45984.318185995369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45984.318185995369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45984.318185995369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45984.318185995369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45984.318185995369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45984.318185995369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45984.318185995369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45984.318185995369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45984.318185995369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45984.318185995369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45984.318185995369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45984.318185995369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45984.318185995369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45984.318185995369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45984.318185995369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45984.318185995369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45984.318185995369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45984.318185995369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45984.318185995369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45984.318185995369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45984.318185995369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45984.318185995369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45984.318185995369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45984.318185995369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45984.318185995369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45984.318185995369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45984.318185995369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45984.318185995369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45984.318185995369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45984.318185995369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45984.318185995369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45984.318185995369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45984.318185995369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45984.318185995369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45984.318185995369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45984.318185995369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45984.318185995369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45984.318185995369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45984.318185995369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45984.318185995369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45984.318185995369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45984.318185995369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45984.318185995369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45984.318185995369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45984.318185995369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45984.318185995369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45984.318185995369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45984.318185995369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45984.318185995369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45984.318185995369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45984.318185995369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45984.318185995369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45984.318185995369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45984.318185995369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45984.318185995369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45984.318185995369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45984.318185995369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45984.318185995369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45984.318185995369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sheetData>
  <dataValidations count="2">
    <dataValidation allowBlank="1" showInputMessage="1" showErrorMessage="1" sqref="E1" xr:uid="{4D935161-CDD3-4592-B877-3FB59C99E142}"/>
    <dataValidation type="list" allowBlank="1" showInputMessage="1" showErrorMessage="1" sqref="E3:E1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20" sqref="D20:D2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45984.318185995369</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45984.318185995369</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45984.318185995369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45984.318185995369</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45984.318185995369</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45984.318185995369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45984.318185995369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45984.318185995369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45984.318185995369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45984.318185995369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45984.318185995369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45984.318185995369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45984.318185995369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45984.318185995369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45984.318185995369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45984.318185995369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45984.318185995369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45984.318185995369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45984.318185995369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45984.318185995369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45984.318185995369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45984.318185995369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45984.318185995369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45984.318185995369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45984.318185995369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45984.318185995369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45984.318185995369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45984.318185995369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45984.318185995369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45984.318185995369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45984.318185995369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45984.318185995369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45984.318185995369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45984.318185995369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45984.318185995369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45984.318185995369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45984.318185995369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45984.318185995369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45984.318185995369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45984.318185995369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45984.318185995369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45984.318185995369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45984.318185995369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45984.318185995369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45984.318185995369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45984.318185995369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45984.318185995369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45984.318185995369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45984.318185995369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45984.318185995369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45984.318185995369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45984.318185995369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45984.318185995369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45984.318185995369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45984.318185995369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45984.318185995369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45984.318185995369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45984.318185995369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45984.318185995369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45984.318185995369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45984.318185995369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45984.318185995369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45984.318185995369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45984.318185995369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45984.318185995369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45984.318185995369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45984.318185995369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45984.318185995369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45984.318185995369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45984.318185995369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45984.318185995369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45984.318185995369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45984.318185995369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45984.318185995369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45984.318185995369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45984.318185995369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45984.318185995369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45984.318185995369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45984.318185995369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45984.318185995369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45984.318185995369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45984.318185995369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45984.318185995369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45984.318185995369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45984.318185995369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45984.318185995369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45984.318185995369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45984.318185995369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45984.318185995369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45984.318185995369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45984.318185995369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45984.318185995369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45984.318185995369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45984.318185995369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45984.318185995369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45984.318185995369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45984.318185995369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45984.318185995369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45984.318185995369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45984.318185995369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45984.318185995369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45984.318185995369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45984.318185995369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45984.318185995369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45984.318185995369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45984.318185995369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45984.318185995369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45984.318185995369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45984.318185995369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45984.318185995369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45984.318185995369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45984.318185995369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45984.318185995369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45984.318185995369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45984.318185995369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45984.318185995369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45984.318185995369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45984.318185995369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45984.318185995369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45984.318185995369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45984.318185995369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45984.318185995369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45984.318185995369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45984.318185995369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45984.318185995369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45984.318185995369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45984.318185995369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45984.318185995369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45984.318185995369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45984.318185995369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45984.318185995369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45984.318185995369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45984.318185995369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45984.318185995369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45984.318185995369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45984.318185995369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45984.318185995369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45984.318185995369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45984.318185995369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45984.318185995369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45984.318185995369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45984.318185995369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45984.318185995369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45984.318185995369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45984.318185995369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45984.318185995369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45984.318185995369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45984.318185995369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45984.318185995369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45984.318185995369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45984.318185995369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45984.318185995369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45984.318185995369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45984.318185995369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45984.318185995369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45984.318185995369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45984.318185995369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45984.318185995369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45984.318185995369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45984.318185995369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45984.318185995369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45984.318185995369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45984.318185995369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45984.318185995369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45984.318185995369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45984.318185995369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45984.318185995369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45984.318185995369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45984.318185995369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45984.318185995369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45984.318185995369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45984.318185995369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45984.318185995369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45984.318185995369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45984.318185995369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45984.318185995369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45984.318185995369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45984.318185995369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45984.318185995369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45984.318185995369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45984.318185995369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45984.318185995369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45984.318185995369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45984.318185995369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45984.318185995369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45984.318185995369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45984.318185995369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45984.318185995369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45984.318185995369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45984.318185995369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45984.318185995369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45984.318185995369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45984.318185995369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45984.318185995369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45984.318185995369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45984.318185995369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45984.318185995369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45984.318185995369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45984.318185995369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45984.318185995369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45984.318185995369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45984.318185995369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45984.318185995369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45984.318185995369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45984.318185995369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45984.318185995369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45984.318185995369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45984.318185995369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45984.318185995369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45984.318185995369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45984.318185995369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45984.318185995369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45984.318185995369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45984.318185995369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45984.318185995369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45984.318185995369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45984.318185995369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45984.318185995369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45984.318185995369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45984.318185995369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45984.318185995369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45984.318185995369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45984.318185995369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45984.318185995369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45984.318185995369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45984.318185995369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45984.318185995369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45984.318185995369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45984.318185995369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45984.318185995369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45984.318185995369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45984.318185995369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45984.318185995369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45984.318185995369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45984.318185995369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45984.318185995369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45984.318185995369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45984.318185995369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45984.318185995369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45984.318185995369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45984.318185995369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45984.318185995369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45984.318185995369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45984.318185995369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45984.318185995369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45984.318185995369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45984.318185995369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45984.318185995369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45984.318185995369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45984.318185995369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45984.318185995369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45984.318185995369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45984.318185995369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45984.318185995369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45984.318185995369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45984.318185995369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45984.318185995369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45984.318185995369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45984.318185995369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45984.318185995369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45984.318185995369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45984.318185995369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45984.318185995369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45984.318185995369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45984.318185995369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45984.318185995369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45984.318185995369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45984.318185995369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45984.318185995369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45984.318185995369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45984.318185995369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45984.318185995369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45984.318185995369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45984.318185995369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45984.318185995369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45984.318185995369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45984.318185995369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45984.318185995369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45984.318185995369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45984.318185995369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45984.318185995369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45984.318185995369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45984.318185995369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45984.318185995369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45984.318185995369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45984.318185995369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45984.318185995369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45984.318185995369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45984.318185995369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45984.318185995369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45984.318185995369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45984.318185995369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45984.318185995369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45984.318185995369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45984.318185995369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45984.318185995369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45984.318185995369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45984.318185995369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45984.318185995369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45984.318185995369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45984.318185995369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45984.318185995369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45984.318185995369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45984.318185995369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45984.318185995369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45984.318185995369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45984.318185995369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45984.318185995369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45984.318185995369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45984.318185995369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45984.318185995369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45984.318185995369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45984.318185995369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45984.318185995369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45984.318185995369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45984.318185995369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45984.318185995369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45984.318185995369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45984.318185995369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45984.318185995369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45984.318185995369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45984.318185995369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45984.318185995369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45984.318185995369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45984.318185995369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45984.318185995369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45984.318185995369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45984.318185995369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45984.318185995369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45984.318185995369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45984.318185995369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45984.318185995369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45984.318185995369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45984.318185995369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45984.318185995369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45984.318185995369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45984.318185995369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45984.318185995369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45984.318185995369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45984.318185995369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45984.318185995369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45984.318185995369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45984.318185995369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45984.318185995369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45984.318185995369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45984.318185995369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45984.318185995369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45984.318185995369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45984.318185995369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45984.318185995369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45984.318185995369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45984.318185995369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45984.318185995369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45984.318185995369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45984.318185995369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45984.318185995369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45984.318185995369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45984.318185995369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45984.318185995369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45984.318185995369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45984.318185995369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45984.318185995369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45984.318185995369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45984.318185995369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45984.318185995369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45984.318185995369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45984.318185995369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45984.318185995369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45984.318185995369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45984.318185995369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45984.318185995369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45984.318185995369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45984.318185995369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45984.318185995369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45984.318185995369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45984.318185995369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45984.318185995369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45984.318185995369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45984.318185995369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45984.318185995369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45984.318185995369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45984.318185995369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45984.318185995369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45984.318185995369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45984.318185995369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45984.318185995369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45984.318185995369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45984.318185995369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45984.318185995369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45984.318185995369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45984.318185995369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45984.318185995369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45984.318185995369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45984.318185995369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45984.318185995369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45984.318185995369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45984.318185995369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45984.318185995369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45984.318185995369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45984.318185995369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45984.318185995369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45984.318185995369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45984.318185995369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45984.318185995369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45984.318185995369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45984.318185995369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45984.318185995369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45984.318185995369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45984.318185995369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45984.318185995369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45984.318185995369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45984.318185995369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45984.318185995369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45984.318185995369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45984.318185995369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45984.318185995369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45984.318185995369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45984.318185995369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45984.318185995369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45984.318185995369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45984.318185995369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45984.318185995369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45984.318185995369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45984.318185995369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45984.318185995369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45984.318185995369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45984.318185995369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45984.318185995369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45984.318185995369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45984.318185995369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45984.318185995369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45984.318185995369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45984.318185995369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45984.318185995369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45984.318185995369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45984.318185995369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45984.318185995369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45984.318185995369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45984.318185995369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45984.318185995369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45984.318185995369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45984.318185995369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45984.318185995369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45984.318185995369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45984.318185995369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45984.318185995369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45984.318185995369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45984.318185995369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45984.318185995369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45984.318185995369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45984.318185995369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45984.318185995369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45984.318185995369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45984.318185995369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45984.318185995369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45984.318185995369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45984.318185995369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45984.318185995369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45984.318185995369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45984.318185995369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45984.318185995369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45984.318185995369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45984.318185995369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45984.318185995369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45984.318185995369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45984.318185995369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45984.318185995369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45984.318185995369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45984.318185995369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45984.318185995369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45984.318185995369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45984.318185995369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45984.318185995369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45984.318185995369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45984.318185995369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45984.318185995369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45984.318185995369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45984.318185995369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45984.318185995369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45984.318185995369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45984.318185995369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45984.318185995369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45984.318185995369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45984.318185995369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45984.318185995369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45984.318185995369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45984.318185995369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45984.318185995369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45984.318185995369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45984.318185995369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45984.318185995369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45984.318185995369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45984.318185995369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45984.318185995369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45984.318185995369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45984.318185995369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45984.318185995369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45984.318185995369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45984.318185995369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45984.318185995369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45984.318185995369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45984.318185995369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45984.318185995369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45984.318185995369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45984.318185995369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45984.318185995369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45984.318185995369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45984.318185995369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45984.318185995369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45984.318185995369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45984.318185995369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45984.318185995369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45984.318185995369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45984.318185995369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45984.318185995369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45984.318185995369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45984.318185995369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45984.318185995369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45984.318185995369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45984.318185995369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45984.318185995369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45984.318185995369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45984.318185995369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45984.318185995369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45984.318185995369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45984.318185995369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45984.318185995369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45984.318185995369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45984.318185995369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45984.318185995369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45984.318185995369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45984.318185995369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45984.318185995369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45984.318185995369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45984.318185995369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45984.318185995369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45984.318185995369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45984.318185995369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45984.318185995369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45984.318185995369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45984.318185995369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45984.318185995369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45984.318185995369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45984.318185995369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45984.318185995369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45984.318185995369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45984.318185995369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45984.318185995369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45984.318185995369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45984.318185995369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45984.318185995369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45984.318185995369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45984.318185995369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45984.318185995369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45984.318185995369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45984.318185995369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45984.318185995369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45984.318185995369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45984.318185995369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45984.318185995369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45984.318185995369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45984.318185995369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45984.318185995369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45984.318185995369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45984.318185995369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45984.318185995369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45984.318185995369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45984.318185995369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45984.318185995369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45984.318185995369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45984.318185995369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45984.318185995369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45984.318185995369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45984.318185995369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45984.318185995369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45984.318185995369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45984.318185995369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45984.318185995369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45984.318185995369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45984.318185995369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45984.318185995369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45984.318185995369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45984.318185995369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45984.318185995369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45984.318185995369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45984.318185995369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45984.318185995369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45984.318185995369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45984.318185995369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45984.318185995369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45984.318185995369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45984.318185995369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45984.318185995369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45984.318185995369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45984.318185995369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45984.318185995369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45984.318185995369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45984.318185995369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45984.318185995369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45984.318185995369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45984.318185995369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45984.318185995369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45984.318185995369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45984.318185995369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45984.318185995369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45984.318185995369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45984.318185995369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45984.318185995369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45984.318185995369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45984.318185995369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45984.318185995369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45984.318185995369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45984.318185995369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45984.318185995369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45984.318185995369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45984.318185995369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45984.318185995369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45984.318185995369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45984.318185995369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45984.318185995369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45984.318185995369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45984.318185995369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45984.318185995369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45984.318185995369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45984.318185995369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45984.318185995369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45984.318185995369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45984.318185995369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45984.318185995369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45984.318185995369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45984.318185995369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45984.318185995369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45984.318185995369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45984.318185995369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45984.318185995369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45984.318185995369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45984.318185995369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45984.318185995369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45984.318185995369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45984.318185995369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45984.318185995369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45984.318185995369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45984.318185995369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45984.318185995369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45984.318185995369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45984.318185995369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45984.318185995369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45984.318185995369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45984.318185995369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45984.318185995369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45984.318185995369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45984.318185995369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45984.318185995369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45984.318185995369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45984.318185995369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45984.318185995369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45984.318185995369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45984.318185995369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45984.318185995369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45984.318185995369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45984.318185995369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45984.318185995369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45984.318185995369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45984.318185995369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45984.318185995369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45984.318185995369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45984.318185995369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45984.318185995369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45984.318185995369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45984.318185995369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45984.318185995369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45984.318185995369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45984.318185995369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45984.318185995369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45984.318185995369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45984.318185995369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45984.318185995369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45984.318185995369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45984.318185995369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45984.318185995369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45984.318185995369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45984.318185995369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45984.318185995369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45984.318185995369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45984.318185995369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45984.318185995369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45984.318185995369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45984.318185995369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45984.318185995369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45984.318185995369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45984.318185995369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45984.318185995369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45984.318185995369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45984.318185995369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45984.318185995369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45984.318185995369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45984.318185995369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45984.318185995369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45984.318185995369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45984.318185995369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45984.318185995369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45984.318185995369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45984.318185995369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45984.318185995369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45984.318185995369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45984.318185995369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45984.318185995369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45984.318185995369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45984.318185995369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45984.318185995369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45984.318185995369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45984.318185995369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45984.318185995369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45984.318185995369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45984.318185995369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45984.318185995369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45984.318185995369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45984.318185995369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45984.318185995369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45984.318185995369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45984.318185995369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45984.318185995369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45984.318185995369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45984.318185995369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45984.318185995369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45984.318185995369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45984.318185995369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45984.318185995369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45984.318185995369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45984.318185995369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45984.318185995369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45984.318185995369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45984.318185995369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45984.318185995369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45984.318185995369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45984.318185995369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45984.318185995369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45984.318185995369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45984.318185995369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45984.318185995369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45984.318185995369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45984.318185995369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45984.318185995369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45984.318185995369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45984.318185995369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45984.318185995369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45984.318185995369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45984.318185995369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45984.318185995369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45984.318185995369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45984.318185995369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45984.318185995369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45984.318185995369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45984.318185995369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45984.318185995369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45984.318185995369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45984.318185995369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45984.318185995369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45984.318185995369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45984.318185995369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45984.318185995369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45984.318185995369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45984.318185995369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45984.318185995369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45984.318185995369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45984.318185995369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45984.318185995369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45984.318185995369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45984.318185995369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45984.318185995369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45984.318185995369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45984.318185995369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45984.318185995369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45984.318185995369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45984.318185995369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45984.318185995369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45984.318185995369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45984.318185995369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45984.318185995369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45984.318185995369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45984.318185995369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45984.318185995369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45984.318185995369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45984.318185995369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45984.318185995369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45984.318185995369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45984.318185995369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45984.318185995369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45984.318185995369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45984.318185995369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45984.318185995369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45984.318185995369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45984.318185995369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45984.318185995369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45984.318185995369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45984.318185995369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45984.318185995369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45984.318185995369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45984.318185995369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45984.318185995369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45984.318185995369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45984.318185995369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45984.318185995369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45984.318185995369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45984.318185995369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45984.318185995369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45984.318185995369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45984.318185995369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45984.318185995369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45984.318185995369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45984.318185995369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45984.318185995369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45984.318185995369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45984.318185995369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45984.318185995369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45984.318185995369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45984.318185995369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45984.318185995369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45984.318185995369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45984.318185995369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45984.318185995369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45984.318185995369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45984.318185995369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45984.318185995369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45984.318185995369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45984.318185995369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45984.318185995369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45984.318185995369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45984.318185995369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45984.318185995369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45984.318185995369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45984.318185995369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45984.318185995369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45984.318185995369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45984.318185995369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45984.318185995369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45984.318185995369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45984.318185995369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45984.318185995369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45984.318185995369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45984.318185995369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45984.318185995369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45984.318185995369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45984.318185995369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45984.318185995369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45984.318185995369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45984.318185995369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45984.318185995369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45984.318185995369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45984.318185995369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45984.318185995369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45984.318185995369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45984.318185995369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45984.318185995369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45984.318185995369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45984.318185995369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45984.318185995369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45984.318185995369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45984.318185995369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45984.318185995369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45984.318185995369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45984.318185995369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45984.318185995369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45984.318185995369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45984.318185995369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45984.318185995369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45984.318185995369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45984.318185995369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45984.318185995369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45984.318185995369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45984.318185995369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45984.318185995369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45984.318185995369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45984.318185995369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45984.318185995369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45984.318185995369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45984.318185995369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45984.318185995369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45984.318185995369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45984.318185995369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45984.318185995369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45984.318185995369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45984.318185995369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45984.318185995369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45984.318185995369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45984.318185995369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45984.318185995369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45984.318185995369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45984.318185995369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45984.318185995369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45984.318185995369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45984.318185995369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45984.318185995369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45984.318185995369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45984.318185995369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45984.318185995369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45984.318185995369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45984.318185995369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45984.318185995369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45984.318185995369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45984.318185995369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45984.318185995369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45984.318185995369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45984.318185995369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45984.318185995369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45984.318185995369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45984.318185995369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45984.318185995369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45984.318185995369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45984.318185995369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45984.318185995369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45984.318185995369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45984.318185995369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45984.318185995369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45984.318185995369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45984.318185995369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45984.318185995369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45984.318185995369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45984.318185995369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45984.318185995369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45984.318185995369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45984.318185995369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45984.318185995369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45984.318185995369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45984.318185995369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45984.318185995369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45984.318185995369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45984.318185995369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45984.318185995369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45984.318185995369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45984.318185995369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45984.318185995369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45984.318185995369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45984.318185995369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45984.318185995369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45984.318185995369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45984.318185995369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45984.318185995369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45984.318185995369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45984.318185995369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45984.318185995369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45984.318185995369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45984.318185995369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45984.318185995369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45984.318185995369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45984.318185995369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45984.318185995369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45984.318185995369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45984.318185995369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45984.318185995369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45984.318185995369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45984.318185995369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45984.318185995369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45984.318185995369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45984.318185995369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45984.318185995369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45984.318185995369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45984.318185995369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45984.318185995369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45984.318185995369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45984.318185995369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45984.318185995369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45984.318185995369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45984.318185995369</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7"/>
  <sheetViews>
    <sheetView workbookViewId="0">
      <selection activeCell="K17" sqref="K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280.83746840277308</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38804</v>
      </c>
      <c r="E3" s="94" t="s">
        <v>39021</v>
      </c>
      <c r="F3" s="95"/>
      <c r="G3" s="96">
        <f ca="1">IFERROR(NOW()-F3,"")</f>
        <v>45984.318185995369</v>
      </c>
      <c r="H3" s="95">
        <v>45983.94866898148</v>
      </c>
      <c r="I3" s="113" t="str">
        <f>IFERROR(VLOOKUP(D3,DB!A:F,6,0),"")</f>
        <v>Sceco</v>
      </c>
      <c r="J3" s="113" t="str">
        <f>IFERROR(VLOOKUP(D3,DB!A:G,7,0),"")</f>
        <v>In progress</v>
      </c>
      <c r="K3" s="97" t="s">
        <v>39112</v>
      </c>
      <c r="L3" s="91" t="str">
        <f>IFERROR(VLOOKUP(D3,DB!A:I,9,0),"")</f>
        <v>Latis</v>
      </c>
    </row>
    <row r="4" spans="1:16" ht="15" customHeight="1">
      <c r="A4" s="113"/>
      <c r="B4" s="113" t="str">
        <f>IFERROR(VLOOKUP(D4,DB!A:K,11,0),"")</f>
        <v/>
      </c>
      <c r="C4" s="93"/>
      <c r="D4" s="91" t="s">
        <v>39113</v>
      </c>
      <c r="E4" s="94"/>
      <c r="F4" s="95"/>
      <c r="G4" s="96">
        <f ca="1">IFERROR(NOW()-F4,"")</f>
        <v>45984.318185995369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45984.318185995369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45984.318185995369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45984.318185995369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45984.318185995369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45984.318185995369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61" ca="1" si="0">IFERROR(NOW()-F10,"")</f>
        <v>45984.318185995369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45984.318185995369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45984.318185995369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45984.318185995369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45984.318185995369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45984.318185995369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45984.318185995369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45984.318185995369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45984.318185995369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45984.318185995369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45984.318185995369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45984.318185995369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45984.318185995369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45984.318185995369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45984.318185995369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45984.318185995369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45984.318185995369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45984.318185995369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45984.318185995369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45984.318185995369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45984.318185995369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45984.318185995369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45984.318185995369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45984.318185995369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45984.318185995369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45984.318185995369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45984.318185995369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45984.318185995369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45984.318185995369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45984.318185995369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45984.318185995369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45984.318185995369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45984.318185995369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45984.318185995369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45984.318185995369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45984.318185995369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45984.318185995369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45984.318185995369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45984.318185995369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45984.318185995369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45984.318185995369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45984.318185995369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45984.318185995369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45984.318185995369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45984.318185995369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45984.318185995369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45984.318185995369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45984.318185995369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45984.318185995369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45984.318185995369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45984.318185995369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45984.318185995369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ref="G62:G125" ca="1" si="1">IFERROR(NOW()-F62,"")</f>
        <v>45984.318185995369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45984.318185995369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45984.318185995369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45984.318185995369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45984.318185995369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45984.318185995369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45984.318185995369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45984.318185995369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45984.318185995369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45984.318185995369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45984.318185995369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45984.318185995369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45984.318185995369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45984.318185995369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45984.318185995369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45984.318185995369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45984.318185995369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45984.318185995369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45984.318185995369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45984.318185995369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45984.318185995369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45984.318185995369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45984.318185995369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45984.318185995369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45984.318185995369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45984.318185995369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45984.318185995369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45984.318185995369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45984.318185995369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45984.318185995369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45984.318185995369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45984.318185995369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45984.318185995369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45984.318185995369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45984.318185995369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45984.318185995369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45984.318185995369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45984.318185995369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45984.318185995369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45984.318185995369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45984.318185995369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45984.318185995369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45984.318185995369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45984.318185995369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45984.318185995369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45984.318185995369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45984.318185995369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45984.318185995369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45984.318185995369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45984.318185995369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45984.318185995369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45984.318185995369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45984.318185995369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45984.318185995369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45984.318185995369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45984.318185995369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45984.318185995369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45984.318185995369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45984.318185995369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45984.318185995369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45984.318185995369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45984.318185995369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45984.318185995369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45984.318185995369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ref="G126:G189" ca="1" si="2">IFERROR(NOW()-F126,"")</f>
        <v>45984.318185995369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45984.318185995369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45984.318185995369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45984.318185995369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45984.318185995369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45984.318185995369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45984.318185995369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45984.318185995369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45984.318185995369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45984.318185995369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45984.318185995369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45984.318185995369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45984.318185995369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45984.318185995369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45984.318185995369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45984.318185995369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45984.318185995369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45984.318185995369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45984.318185995369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45984.318185995369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45984.318185995369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45984.318185995369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45984.318185995369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45984.318185995369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45984.318185995369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45984.318185995369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45984.318185995369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45984.318185995369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45984.318185995369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45984.318185995369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45984.318185995369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45984.318185995369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45984.318185995369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45984.318185995369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45984.318185995369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45984.318185995369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45984.318185995369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45984.318185995369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45984.318185995369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45984.318185995369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45984.318185995369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45984.318185995369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45984.318185995369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45984.318185995369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45984.318185995369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45984.318185995369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45984.318185995369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45984.318185995369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45984.318185995369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45984.318185995369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45984.318185995369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45984.318185995369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45984.318185995369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45984.318185995369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45984.318185995369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45984.318185995369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45984.318185995369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45984.318185995369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45984.318185995369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45984.318185995369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45984.318185995369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45984.318185995369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45984.318185995369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45984.318185995369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ref="G190:G253" ca="1" si="3">IFERROR(NOW()-F190,"")</f>
        <v>45984.318185995369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45984.318185995369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45984.318185995369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45984.318185995369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45984.318185995369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45984.318185995369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45984.318185995369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45984.318185995369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45984.318185995369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45984.318185995369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45984.318185995369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45984.318185995369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45984.318185995369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45984.318185995369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45984.318185995369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45984.318185995369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45984.318185995369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45984.318185995369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45984.318185995369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45984.318185995369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45984.318185995369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45984.318185995369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45984.318185995369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45984.318185995369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45984.318185995369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45984.318185995369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45984.318185995369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45984.318185995369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45984.318185995369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45984.318185995369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45984.318185995369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45984.318185995369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45984.318185995369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45984.318185995369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45984.318185995369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45984.318185995369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45984.318185995369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45984.318185995369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45984.318185995369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45984.318185995369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45984.318185995369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45984.318185995369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45984.318185995369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45984.318185995369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45984.318185995369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45984.318185995369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45984.318185995369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45984.318185995369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45984.318185995369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45984.318185995369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45984.318185995369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45984.318185995369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45984.318185995369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45984.318185995369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45984.318185995369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45984.318185995369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45984.318185995369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45984.318185995369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45984.318185995369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45984.318185995369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45984.318185995369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45984.318185995369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45984.318185995369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45984.318185995369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ref="G254:G317" ca="1" si="4">IFERROR(NOW()-F254,"")</f>
        <v>45984.318185995369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45984.318185995369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45984.318185995369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45984.318185995369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45984.318185995369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45984.318185995369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45984.318185995369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45984.318185995369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45984.318185995369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45984.318185995369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45984.318185995369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45984.318185995369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45984.318185995369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45984.318185995369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45984.318185995369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45984.318185995369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45984.318185995369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45984.318185995369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45984.318185995369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45984.318185995369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45984.318185995369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45984.318185995369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45984.318185995369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45984.318185995369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45984.318185995369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45984.318185995369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45984.318185995369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45984.318185995369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45984.318185995369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45984.318185995369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45984.318185995369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45984.318185995369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45984.318185995369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45984.318185995369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45984.318185995369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45984.318185995369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45984.318185995369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45984.318185995369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45984.318185995369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45984.318185995369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45984.318185995369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45984.318185995369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45984.318185995369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45984.318185995369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45984.318185995369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45984.318185995369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45984.318185995369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45984.318185995369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45984.318185995369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45984.318185995369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45984.318185995369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45984.318185995369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45984.318185995369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45984.318185995369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45984.318185995369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45984.318185995369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45984.318185995369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45984.318185995369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45984.318185995369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45984.318185995369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45984.318185995369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45984.318185995369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45984.318185995369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45984.318185995369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ref="G318:G381" ca="1" si="5">IFERROR(NOW()-F318,"")</f>
        <v>45984.318185995369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45984.318185995369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45984.318185995369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45984.318185995369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45984.318185995369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45984.318185995369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45984.318185995369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45984.318185995369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45984.318185995369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45984.318185995369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45984.318185995369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45984.318185995369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45984.318185995369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45984.318185995369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45984.318185995369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45984.318185995369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45984.318185995369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45984.318185995369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45984.318185995369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45984.318185995369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45984.318185995369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45984.318185995369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45984.318185995369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45984.318185995369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45984.318185995369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45984.318185995369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45984.318185995369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45984.318185995369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45984.318185995369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45984.318185995369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45984.318185995369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45984.318185995369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45984.318185995369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45984.318185995369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45984.318185995369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45984.318185995369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45984.318185995369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45984.318185995369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45984.318185995369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45984.318185995369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45984.318185995369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45984.318185995369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45984.318185995369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45984.318185995369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45984.318185995369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45984.318185995369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45984.318185995369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45984.318185995369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45984.318185995369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45984.318185995369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45984.318185995369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45984.318185995369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45984.318185995369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45984.318185995369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45984.318185995369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45984.318185995369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45984.318185995369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45984.318185995369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45984.318185995369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45984.318185995369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45984.318185995369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45984.318185995369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45984.318185995369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45984.318185995369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ref="G382:G427" ca="1" si="6">IFERROR(NOW()-F382,"")</f>
        <v>45984.318185995369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45984.318185995369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45984.318185995369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45984.318185995369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45984.318185995369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45984.318185995369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45984.318185995369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45984.318185995369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45984.318185995369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45984.318185995369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45984.318185995369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45984.318185995369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45984.318185995369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45984.318185995369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45984.318185995369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45984.318185995369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45984.318185995369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45984.318185995369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45984.318185995369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45984.318185995369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45984.318185995369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45984.318185995369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45984.318185995369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45984.318185995369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45984.318185995369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45984.318185995369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45984.318185995369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45984.318185995369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45984.318185995369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45984.318185995369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45984.318185995369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45984.318185995369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45984.318185995369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45984.318185995369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45984.318185995369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45984.318185995369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45984.318185995369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45984.318185995369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45984.318185995369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45984.318185995369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45984.318185995369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45984.318185995369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45984.318185995369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45984.318185995369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45984.318185995369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45984.318185995369</v>
      </c>
      <c r="H427" s="95"/>
      <c r="I427" s="113" t="str">
        <f>IFERROR(VLOOKUP(D427,DB!A:F,6,0),"")</f>
        <v/>
      </c>
      <c r="J427" s="113" t="str">
        <f>IFERROR(VLOOKUP(D427,DB!A:G,7,0),"")</f>
        <v/>
      </c>
      <c r="K427" s="97"/>
      <c r="L427" s="91" t="str">
        <f>IFERROR(VLOOKUP(D427,DB!A:I,9,0),"")</f>
        <v/>
      </c>
    </row>
  </sheetData>
  <dataValidations count="2">
    <dataValidation allowBlank="1" showInputMessage="1" showErrorMessage="1" sqref="E1" xr:uid="{A4F81451-56CC-4543-9497-104C4E44EE4B}"/>
    <dataValidation type="list" allowBlank="1" showInputMessage="1" showErrorMessage="1" sqref="E2:E4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4"/>
  <sheetViews>
    <sheetView workbookViewId="0">
      <selection activeCell="K19" sqref="K1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92.486125810180965</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39102</v>
      </c>
      <c r="F3" s="38">
        <v>45926.188877314817</v>
      </c>
      <c r="G3" s="108">
        <f t="shared" ref="G3" ca="1" si="0">IFERROR(NOW()-F3,"")</f>
        <v>58.12930868055264</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39102</v>
      </c>
      <c r="F4" s="110">
        <v>45948.661111111112</v>
      </c>
      <c r="G4" s="111">
        <f t="shared" ref="G4" ca="1" si="1">IFERROR(NOW()-F4,"")</f>
        <v>35.657074884256872</v>
      </c>
      <c r="H4" s="110">
        <v>45948.661111111112</v>
      </c>
      <c r="I4" s="109" t="str">
        <f>IFERROR(VLOOKUP(D4,DB!A:F,6,0),"")</f>
        <v>SCECO</v>
      </c>
      <c r="J4" s="109" t="str">
        <f>IFERROR(VLOOKUP(D4,DB!A:G,7,0),"")</f>
        <v>Dead</v>
      </c>
      <c r="K4" s="109" t="s">
        <v>39119</v>
      </c>
      <c r="L4" s="109" t="str">
        <f>IFERROR(VLOOKUP(D4,DB!A:I,9,0),"")</f>
        <v>Latis</v>
      </c>
    </row>
    <row r="5" spans="1:13" s="105" customFormat="1">
      <c r="A5" s="109" t="s">
        <v>39120</v>
      </c>
      <c r="B5" s="109" t="str">
        <f>IFERROR(VLOOKUP(D5,DB!A:K,11,0),"")</f>
        <v>R5</v>
      </c>
      <c r="C5" s="109">
        <v>1</v>
      </c>
      <c r="D5" s="109" t="s">
        <v>33371</v>
      </c>
      <c r="E5" s="109" t="s">
        <v>39021</v>
      </c>
      <c r="F5" s="128">
        <v>45977.514803240738</v>
      </c>
      <c r="G5" s="111">
        <f ca="1">IFERROR(NOW()-F5,"")</f>
        <v>6.8033827546314569</v>
      </c>
      <c r="H5" s="128">
        <v>45977.468807870369</v>
      </c>
      <c r="I5" s="109" t="str">
        <f>IFERROR(VLOOKUP(D5,DB!A:F,6,0),"")</f>
        <v>SCECO</v>
      </c>
      <c r="J5" s="109" t="str">
        <f>IFERROR(VLOOKUP(D5,DB!A:G,7,0),"")</f>
        <v>Weak</v>
      </c>
      <c r="K5" s="109" t="s">
        <v>39121</v>
      </c>
      <c r="L5" s="109" t="str">
        <f>IFERROR(VLOOKUP(D5,DB!A:I,9,0),"")</f>
        <v>Latis</v>
      </c>
    </row>
    <row r="6" spans="1:13" ht="30.75">
      <c r="A6" s="109" t="s">
        <v>39122</v>
      </c>
      <c r="B6" s="109" t="str">
        <f>IFERROR(VLOOKUP(D6,DB!A:K,11,0),"")</f>
        <v>R5</v>
      </c>
      <c r="C6" s="109">
        <v>1</v>
      </c>
      <c r="D6" s="109" t="s">
        <v>36518</v>
      </c>
      <c r="E6" s="109" t="s">
        <v>39021</v>
      </c>
      <c r="F6" s="128">
        <v>45981.373298611114</v>
      </c>
      <c r="G6" s="111">
        <f ca="1">IFERROR(NOW()-F6,"")</f>
        <v>2.9448873842557077</v>
      </c>
      <c r="H6" s="128">
        <v>45981.360798611109</v>
      </c>
      <c r="I6" s="109" t="str">
        <f>IFERROR(VLOOKUP(D6,DB!A:F,6,0),"")</f>
        <v>SCECO</v>
      </c>
      <c r="J6" s="109" t="str">
        <f>IFERROR(VLOOKUP(D6,DB!A:G,7,0),"")</f>
        <v>Dead</v>
      </c>
      <c r="K6" s="109" t="s">
        <v>39123</v>
      </c>
      <c r="L6" s="109" t="str">
        <f>IFERROR(VLOOKUP(D6,DB!A:I,9,0),"")</f>
        <v>Latis</v>
      </c>
    </row>
    <row r="7" spans="1:13">
      <c r="A7" s="109"/>
      <c r="B7" s="109" t="str">
        <f>IFERROR(VLOOKUP(D7,DB!A:K,11,0),"")</f>
        <v/>
      </c>
      <c r="C7" s="109"/>
      <c r="D7" s="109"/>
      <c r="E7" s="109"/>
      <c r="F7" s="109"/>
      <c r="G7" s="111">
        <f ca="1">IFERROR(NOW()-F7,"")</f>
        <v>45984.318185995369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45984.318185995369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45984.318185995369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45984.318185995369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45984.318185995369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45984.318185995369</v>
      </c>
      <c r="H12" s="109"/>
      <c r="I12" s="109" t="str">
        <f>IFERROR(VLOOKUP(D12,DB!A:F,6,0),"")</f>
        <v/>
      </c>
      <c r="J12" s="109" t="str">
        <f>IFERROR(VLOOKUP(D12,DB!A:G,7,0),"")</f>
        <v/>
      </c>
      <c r="K12" s="109"/>
      <c r="L12" s="109" t="str">
        <f>IFERROR(VLOOKUP(D12,DB!A:I,9,0),"")</f>
        <v/>
      </c>
    </row>
    <row r="13" spans="1:13">
      <c r="A13" s="109"/>
      <c r="B13" s="109" t="str">
        <f>IFERROR(VLOOKUP(D13,DB!A:K,11,0),"")</f>
        <v/>
      </c>
      <c r="C13" s="109"/>
      <c r="D13" s="156"/>
      <c r="E13" s="109"/>
      <c r="F13" s="109"/>
      <c r="G13" s="111">
        <f ca="1">IFERROR(NOW()-F13,"")</f>
        <v>45984.318185995369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45984.318185995369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45984.318185995369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45984.318185995369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45984.318185995369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45984.318185995369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45984.318185995369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45984.318185995369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45984.318185995369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45984.318185995369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45984.318185995369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45984.318185995369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45984.318185995369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45984.318185995369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45984.318185995369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45984.318185995369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45984.318185995369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45984.318185995369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45984.318185995369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45984.318185995369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45984.318185995369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45984.318185995369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45984.318185995369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45984.318185995369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45984.318185995369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45984.318185995369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45984.318185995369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45984.318185995369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45984.318185995369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45984.318185995369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45984.318185995369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45984.318185995369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45984.318185995369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45984.318185995369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45984.318185995369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45984.318185995369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45984.318185995369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45984.318185995369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45984.318185995369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45984.318185995369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45984.318185995369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45984.318185995369</v>
      </c>
      <c r="H54" s="109"/>
      <c r="I54" s="109" t="str">
        <f>IFERROR(VLOOKUP(D54,DB!A:F,6,0),"")</f>
        <v/>
      </c>
      <c r="J54" s="109" t="str">
        <f>IFERROR(VLOOKUP(D54,DB!A:G,7,0),"")</f>
        <v/>
      </c>
      <c r="K54" s="109"/>
      <c r="L54" s="109" t="str">
        <f>IFERROR(VLOOKUP(D54,DB!A:I,9,0),"")</f>
        <v/>
      </c>
    </row>
    <row r="55" spans="1:12">
      <c r="A55" s="131"/>
      <c r="B55" s="131" t="str">
        <f>IFERROR(VLOOKUP(D55,DB!A:K,11,0),"")</f>
        <v/>
      </c>
      <c r="C55" s="131"/>
      <c r="D55" s="131"/>
      <c r="E55" s="131"/>
      <c r="F55" s="132"/>
      <c r="G55" s="111">
        <f ca="1">IFERROR(NOW()-F55,"")</f>
        <v>45984.318185995369</v>
      </c>
      <c r="H55" s="132"/>
      <c r="I55" s="131" t="str">
        <f>IFERROR(VLOOKUP(D55,DB!A:F,6,0),"")</f>
        <v/>
      </c>
      <c r="J55" s="131" t="str">
        <f>IFERROR(VLOOKUP(D55,DB!A:G,7,0),"")</f>
        <v/>
      </c>
      <c r="K55" s="131"/>
      <c r="L55" s="131" t="str">
        <f>IFERROR(VLOOKUP(D55,DB!A:I,9,0),"")</f>
        <v/>
      </c>
    </row>
    <row r="56" spans="1:12">
      <c r="A56" s="131"/>
      <c r="B56" s="131" t="str">
        <f>IFERROR(VLOOKUP(D56,DB!A:K,11,0),"")</f>
        <v/>
      </c>
      <c r="C56" s="131"/>
      <c r="D56" s="131"/>
      <c r="E56" s="131"/>
      <c r="F56" s="132"/>
      <c r="G56" s="111">
        <f ca="1">IFERROR(NOW()-F56,"")</f>
        <v>45984.318185995369</v>
      </c>
      <c r="H56" s="132"/>
      <c r="I56" s="131" t="str">
        <f>IFERROR(VLOOKUP(D56,DB!A:F,6,0),"")</f>
        <v/>
      </c>
      <c r="J56" s="131" t="str">
        <f>IFERROR(VLOOKUP(D56,DB!A:G,7,0),"")</f>
        <v/>
      </c>
      <c r="K56" s="131"/>
      <c r="L56" s="131" t="str">
        <f>IFERROR(VLOOKUP(D56,DB!A:I,9,0),"")</f>
        <v/>
      </c>
    </row>
    <row r="57" spans="1:12">
      <c r="A57" s="131"/>
      <c r="B57" s="131" t="str">
        <f>IFERROR(VLOOKUP(D57,DB!A:K,11,0),"")</f>
        <v/>
      </c>
      <c r="C57" s="131"/>
      <c r="D57" s="131"/>
      <c r="E57" s="131"/>
      <c r="F57" s="132"/>
      <c r="G57" s="111">
        <f ca="1">IFERROR(NOW()-F57,"")</f>
        <v>45984.318185995369</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45984.318185995369</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45984.318185995369</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45984.318185995369</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45984.318185995369</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45984.318185995369</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45984.318185995369</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45984.318185995369</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45984.318185995369</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45984.318185995369</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45984.318185995369</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45984.318185995369</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45984.318185995369</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45984.318185995369</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45984.318185995369</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45984.318185995369</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45984.318185995369</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45984.318185995369</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45984.318185995369</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45984.318185995369</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45984.318185995369</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45984.318185995369</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45984.318185995369</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45984.318185995369</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45984.318185995369</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45984.318185995369</v>
      </c>
      <c r="H82" s="132"/>
      <c r="I82" s="131" t="str">
        <f>IFERROR(VLOOKUP(D82,DB!A:F,6,0),"")</f>
        <v/>
      </c>
      <c r="J82" s="131" t="str">
        <f>IFERROR(VLOOKUP(D82,DB!A:G,7,0),"")</f>
        <v/>
      </c>
      <c r="K82" s="131"/>
      <c r="L82" s="131" t="str">
        <f>IFERROR(VLOOKUP(D82,DB!A:I,9,0),"")</f>
        <v/>
      </c>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sheetData>
  <dataValidations count="2">
    <dataValidation allowBlank="1" showInputMessage="1" showErrorMessage="1" sqref="E1" xr:uid="{920C6338-E771-4DAE-8C89-92A9093EA4DE}"/>
    <dataValidation type="list" allowBlank="1" showInputMessage="1" showErrorMessage="1" sqref="E2:E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7"/>
  <sheetViews>
    <sheetView tabSelected="1"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2</v>
      </c>
      <c r="D2" s="151" t="s">
        <v>38968</v>
      </c>
      <c r="E2" s="109" t="s">
        <v>39021</v>
      </c>
      <c r="F2" s="121">
        <v>45983.943680555552</v>
      </c>
      <c r="G2" s="104">
        <f t="shared" ref="G2:G8" ca="1" si="0">IFERROR(NOW()-F2,"-")</f>
        <v>0.37450543981685769</v>
      </c>
      <c r="H2" s="121">
        <v>45983.922696759262</v>
      </c>
      <c r="I2" s="119" t="str">
        <f>IFERROR(VLOOKUP(D2,DB!A:F,6,0),"")</f>
        <v>Generator-SG</v>
      </c>
      <c r="J2" s="119" t="str">
        <f>IFERROR(VLOOKUP(D2,DB!A:G,7,0),"")</f>
        <v>Vandalized</v>
      </c>
      <c r="K2" s="122" t="s">
        <v>39125</v>
      </c>
      <c r="L2" s="123" t="str">
        <f>IFERROR(VLOOKUP(D2,DB!A:I,9,0),"")</f>
        <v>Latis</v>
      </c>
    </row>
    <row r="3" spans="1:16382" ht="31.5" customHeight="1">
      <c r="A3" s="118" t="s">
        <v>39126</v>
      </c>
      <c r="B3" s="119" t="str">
        <f>IFERROR(VLOOKUP(D3,DB!A:K,11,0),"")</f>
        <v>R6</v>
      </c>
      <c r="C3" s="120">
        <v>1</v>
      </c>
      <c r="D3" s="119" t="s">
        <v>36459</v>
      </c>
      <c r="E3" s="109" t="s">
        <v>39021</v>
      </c>
      <c r="F3" s="121">
        <v>45984.268217592595</v>
      </c>
      <c r="G3" s="104">
        <f t="shared" ca="1" si="0"/>
        <v>4.9968402774538845E-2</v>
      </c>
      <c r="H3" s="121">
        <v>45984.262685185182</v>
      </c>
      <c r="I3" s="119" t="str">
        <f>IFERROR(VLOOKUP(D3,DB!A:F,6,0),"")</f>
        <v>SCECO</v>
      </c>
      <c r="J3" s="119" t="str">
        <f>IFERROR(VLOOKUP(D3,DB!A:G,7,0),"")</f>
        <v>Vandalized</v>
      </c>
      <c r="K3" s="122" t="s">
        <v>39127</v>
      </c>
      <c r="L3" s="123" t="str">
        <f>IFERROR(VLOOKUP(D3,DB!A:I,9,0),"")</f>
        <v>Latis</v>
      </c>
    </row>
    <row r="4" spans="1:16382" ht="31.5" customHeight="1">
      <c r="A4" s="118"/>
      <c r="B4" s="119" t="str">
        <f>IFERROR(VLOOKUP(D4,DB!A:K,11,0),"")</f>
        <v/>
      </c>
      <c r="C4" s="120"/>
      <c r="D4" s="119"/>
      <c r="E4" s="109"/>
      <c r="F4" s="121"/>
      <c r="G4" s="104">
        <f t="shared" ca="1" si="0"/>
        <v>45984.318185995369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45984.318185995369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45984.318185995369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45984.318185995369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45984.318185995369</v>
      </c>
      <c r="H8" s="121"/>
      <c r="I8" s="119" t="str">
        <f>IFERROR(VLOOKUP(D8,DB!A:F,6,0),"")</f>
        <v/>
      </c>
      <c r="J8" s="119" t="str">
        <f>IFERROR(VLOOKUP(D8,DB!A:G,7,0),"")</f>
        <v/>
      </c>
      <c r="K8" s="122"/>
      <c r="L8" s="123" t="str">
        <f>IFERROR(VLOOKUP(D8,DB!A:I,9,0),"")</f>
        <v/>
      </c>
    </row>
    <row r="9" spans="1:16382" ht="31.5" customHeight="1">
      <c r="A9" s="150"/>
      <c r="B9" s="151" t="str">
        <f>IFERROR(VLOOKUP(D9,DB!A:K,11,0),"")</f>
        <v/>
      </c>
      <c r="C9" s="152"/>
      <c r="D9" s="151"/>
      <c r="E9" s="109"/>
      <c r="F9" s="153"/>
      <c r="G9" s="75">
        <f ca="1">IFERROR(NOW()-F9,"-")</f>
        <v>45984.318185995369</v>
      </c>
      <c r="H9" s="153"/>
      <c r="I9" s="151" t="str">
        <f>IFERROR(VLOOKUP(D9,DB!A:F,6,0),"")</f>
        <v/>
      </c>
      <c r="J9" s="151" t="str">
        <f>IFERROR(VLOOKUP(D9,DB!A:G,7,0),"")</f>
        <v/>
      </c>
      <c r="K9" s="154"/>
      <c r="L9" s="155" t="str">
        <f>IFERROR(VLOOKUP(D9,DB!A:I,9,0),"")</f>
        <v/>
      </c>
    </row>
    <row r="10" spans="1:16382" ht="31.5" customHeight="1">
      <c r="A10" s="150"/>
      <c r="B10" s="151" t="str">
        <f>IFERROR(VLOOKUP(D10,DB!A:K,11,0),"")</f>
        <v/>
      </c>
      <c r="C10" s="152"/>
      <c r="D10" s="149"/>
      <c r="E10" s="109"/>
      <c r="F10" s="153"/>
      <c r="G10" s="75">
        <f ca="1">IFERROR(NOW()-F10,"-")</f>
        <v>45984.318185995369</v>
      </c>
      <c r="H10" s="153"/>
      <c r="I10" s="151" t="str">
        <f>IFERROR(VLOOKUP(D10,DB!A:F,6,0),"")</f>
        <v/>
      </c>
      <c r="J10" s="151" t="str">
        <f>IFERROR(VLOOKUP(D10,DB!A:G,7,0),"")</f>
        <v/>
      </c>
      <c r="K10" s="154"/>
      <c r="L10" s="155" t="str">
        <f>IFERROR(VLOOKUP(D10,DB!A:I,9,0),"")</f>
        <v/>
      </c>
    </row>
    <row r="11" spans="1:16382" ht="31.5" customHeight="1">
      <c r="A11" s="150"/>
      <c r="B11" s="151" t="str">
        <f>IFERROR(VLOOKUP(D11,DB!A:K,11,0),"")</f>
        <v/>
      </c>
      <c r="C11" s="152"/>
      <c r="D11" s="151"/>
      <c r="E11" s="109"/>
      <c r="F11" s="153"/>
      <c r="G11" s="75">
        <f ca="1">IFERROR(NOW()-F11,"-")</f>
        <v>45984.318185995369</v>
      </c>
      <c r="H11" s="153"/>
      <c r="I11" s="151" t="str">
        <f>IFERROR(VLOOKUP(D11,DB!A:F,6,0),"")</f>
        <v/>
      </c>
      <c r="J11" s="151" t="str">
        <f>IFERROR(VLOOKUP(D11,DB!A:G,7,0),"")</f>
        <v/>
      </c>
      <c r="K11" s="154"/>
      <c r="L11" s="155" t="str">
        <f>IFERROR(VLOOKUP(D11,DB!A:I,9,0),"")</f>
        <v/>
      </c>
    </row>
    <row r="12" spans="1:16382" ht="31.5" customHeight="1">
      <c r="A12" s="150"/>
      <c r="B12" s="151" t="str">
        <f>IFERROR(VLOOKUP(D12,DB!A:K,11,0),"")</f>
        <v/>
      </c>
      <c r="C12" s="152"/>
      <c r="D12" s="151"/>
      <c r="E12" s="109"/>
      <c r="F12" s="153"/>
      <c r="G12" s="75">
        <f ca="1">IFERROR(NOW()-F12,"-")</f>
        <v>45984.318185995369</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51"/>
      <c r="E13" s="109"/>
      <c r="F13" s="153"/>
      <c r="G13" s="75">
        <f ca="1">IFERROR(NOW()-F13,"-")</f>
        <v>45984.318185995369</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51"/>
      <c r="E14" s="109"/>
      <c r="F14" s="153"/>
      <c r="G14" s="75">
        <f ca="1">IFERROR(NOW()-F14,"-")</f>
        <v>45984.318185995369</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45984.318185995369</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45984.318185995369</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49"/>
      <c r="E17" s="109"/>
      <c r="F17" s="153"/>
      <c r="G17" s="75">
        <f ca="1">IFERROR(NOW()-F17,"-")</f>
        <v>45984.318185995369</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45984.318185995369</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45984.318185995369</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45984.318185995369</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51"/>
      <c r="E21" s="109"/>
      <c r="F21" s="153"/>
      <c r="G21" s="75">
        <f ca="1">IFERROR(NOW()-F21,"-")</f>
        <v>45984.318185995369</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45984.318185995369</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45984.318185995369</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49"/>
      <c r="E24" s="109"/>
      <c r="F24" s="153"/>
      <c r="G24" s="75">
        <f ca="1">IFERROR(NOW()-F24,"-")</f>
        <v>45984.318185995369</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45984.318185995369</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45984.318185995369</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45984.318185995369</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51"/>
      <c r="E28" s="109"/>
      <c r="F28" s="153"/>
      <c r="G28" s="75">
        <f ca="1">IFERROR(NOW()-F28,"-")</f>
        <v>45984.318185995369</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45984.318185995369</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45984.318185995369</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49"/>
      <c r="E31" s="109"/>
      <c r="F31" s="153"/>
      <c r="G31" s="75">
        <f ca="1">IFERROR(NOW()-F31,"-")</f>
        <v>45984.318185995369</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45984.318185995369</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45984.318185995369</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45984.318185995369</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51"/>
      <c r="E35" s="109"/>
      <c r="F35" s="153"/>
      <c r="G35" s="75">
        <f ca="1">IFERROR(NOW()-F35,"-")</f>
        <v>45984.318185995369</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45984.318185995369</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45984.318185995369</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49"/>
      <c r="E38" s="109"/>
      <c r="F38" s="153"/>
      <c r="G38" s="75">
        <f ca="1">IFERROR(NOW()-F38,"-")</f>
        <v>45984.318185995369</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45984.318185995369</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45984.318185995369</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45984.318185995369</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51"/>
      <c r="E42" s="109"/>
      <c r="F42" s="153"/>
      <c r="G42" s="75">
        <f ca="1">IFERROR(NOW()-F42,"-")</f>
        <v>45984.318185995369</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45984.318185995369</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45984.318185995369</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49"/>
      <c r="E45" s="109"/>
      <c r="F45" s="153"/>
      <c r="G45" s="75">
        <f ca="1">IFERROR(NOW()-F45,"-")</f>
        <v>45984.318185995369</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45984.318185995369</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45984.318185995369</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45984.318185995369</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51"/>
      <c r="E49" s="109"/>
      <c r="F49" s="153"/>
      <c r="G49" s="75">
        <f ca="1">IFERROR(NOW()-F49,"-")</f>
        <v>45984.318185995369</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45984.318185995369</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45984.318185995369</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49"/>
      <c r="E52" s="109"/>
      <c r="F52" s="153"/>
      <c r="G52" s="75">
        <f ca="1">IFERROR(NOW()-F52,"-")</f>
        <v>45984.318185995369</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45984.318185995369</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45984.318185995369</v>
      </c>
      <c r="H54" s="153"/>
      <c r="I54" s="151" t="str">
        <f>IFERROR(VLOOKUP(D54,DB!A:F,6,0),"")</f>
        <v/>
      </c>
      <c r="J54" s="151" t="str">
        <f>IFERROR(VLOOKUP(D54,DB!A:G,7,0),"")</f>
        <v/>
      </c>
      <c r="K54" s="154"/>
      <c r="L54" s="155" t="str">
        <f>IFERROR(VLOOKUP(D54,DB!A:I,9,0),"")</f>
        <v/>
      </c>
    </row>
    <row r="55" spans="1:12" ht="31.5" customHeight="1">
      <c r="A55" s="150"/>
      <c r="B55" s="151" t="str">
        <f>IFERROR(VLOOKUP(D55,DB!A:K,11,0),"")</f>
        <v/>
      </c>
      <c r="C55" s="152"/>
      <c r="D55" s="151"/>
      <c r="E55" s="109"/>
      <c r="F55" s="153"/>
      <c r="G55" s="75">
        <f ca="1">IFERROR(NOW()-F55,"-")</f>
        <v>45984.318185995369</v>
      </c>
      <c r="H55" s="153"/>
      <c r="I55" s="151" t="str">
        <f>IFERROR(VLOOKUP(D55,DB!A:F,6,0),"")</f>
        <v/>
      </c>
      <c r="J55" s="151" t="str">
        <f>IFERROR(VLOOKUP(D55,DB!A:G,7,0),"")</f>
        <v/>
      </c>
      <c r="K55" s="154"/>
      <c r="L55" s="155" t="str">
        <f>IFERROR(VLOOKUP(D55,DB!A:I,9,0),"")</f>
        <v/>
      </c>
    </row>
    <row r="56" spans="1:12" ht="31.5" customHeight="1">
      <c r="A56" s="150"/>
      <c r="B56" s="151" t="str">
        <f>IFERROR(VLOOKUP(D56,DB!A:K,11,0),"")</f>
        <v/>
      </c>
      <c r="C56" s="152"/>
      <c r="D56" s="151"/>
      <c r="E56" s="109"/>
      <c r="F56" s="153"/>
      <c r="G56" s="75">
        <f ca="1">IFERROR(NOW()-F56,"-")</f>
        <v>45984.318185995369</v>
      </c>
      <c r="H56" s="153"/>
      <c r="I56" s="151" t="str">
        <f>IFERROR(VLOOKUP(D56,DB!A:F,6,0),"")</f>
        <v/>
      </c>
      <c r="J56" s="151" t="str">
        <f>IFERROR(VLOOKUP(D56,DB!A:G,7,0),"")</f>
        <v/>
      </c>
      <c r="K56" s="154"/>
      <c r="L56" s="155" t="str">
        <f>IFERROR(VLOOKUP(D56,DB!A:I,9,0),"")</f>
        <v/>
      </c>
    </row>
    <row r="57" spans="1:12" ht="31.5" customHeight="1">
      <c r="A57" s="150"/>
      <c r="B57" s="151" t="str">
        <f>IFERROR(VLOOKUP(D57,DB!A:K,11,0),"")</f>
        <v/>
      </c>
      <c r="C57" s="152"/>
      <c r="D57" s="151"/>
      <c r="E57" s="109"/>
      <c r="F57" s="153"/>
      <c r="G57" s="75">
        <f ca="1">IFERROR(NOW()-F57,"-")</f>
        <v>45984.318185995369</v>
      </c>
      <c r="H57" s="153"/>
      <c r="I57" s="151" t="str">
        <f>IFERROR(VLOOKUP(D57,DB!A:F,6,0),"")</f>
        <v/>
      </c>
      <c r="J57" s="151" t="str">
        <f>IFERROR(VLOOKUP(D57,DB!A:G,7,0),"")</f>
        <v/>
      </c>
      <c r="K57" s="154"/>
      <c r="L57" s="155" t="str">
        <f>IFERROR(VLOOKUP(D57,DB!A:I,9,0),"")</f>
        <v/>
      </c>
    </row>
  </sheetData>
  <dataValidations count="2">
    <dataValidation allowBlank="1" showInputMessage="1" showErrorMessage="1" sqref="E1" xr:uid="{9E1BC488-8814-4F8A-8DBE-742B3278AB71}"/>
    <dataValidation type="list" allowBlank="1" showInputMessage="1" showErrorMessage="1" sqref="E2:E5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2025-11-23T04:39:52Z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