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863" documentId="13_ncr:1_{F6CB121F-512D-4AA6-A0C1-0FB36C537598}" xr6:coauthVersionLast="47" xr6:coauthVersionMax="47" xr10:uidLastSave="{2EAA4AD3-A8E7-4A6A-9CC0-FD9E7F785DE9}"/>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9" i="5" l="1"/>
  <c r="G9" i="5"/>
  <c r="I9" i="5"/>
  <c r="J9" i="5"/>
  <c r="L9" i="5"/>
  <c r="B8" i="5"/>
  <c r="G8" i="5"/>
  <c r="I8" i="5"/>
  <c r="J8" i="5"/>
  <c r="L8" i="5"/>
  <c r="B7" i="5"/>
  <c r="G7" i="5"/>
  <c r="I7" i="5"/>
  <c r="J7" i="5"/>
  <c r="L7" i="5"/>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5" i="5"/>
  <c r="B6"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G5" i="5"/>
  <c r="I5" i="5"/>
  <c r="J5" i="5"/>
  <c r="L5" i="5"/>
  <c r="G6" i="5"/>
  <c r="I6" i="5"/>
  <c r="J6" i="5"/>
  <c r="L6"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 i="5"/>
  <c r="G4" i="5"/>
  <c r="I4" i="5"/>
  <c r="J4" i="5"/>
  <c r="L4" i="5"/>
  <c r="L3" i="1"/>
  <c r="L4" i="1"/>
  <c r="L5" i="1"/>
  <c r="L6" i="1"/>
  <c r="L7" i="1"/>
  <c r="L8" i="1"/>
  <c r="L9" i="1"/>
  <c r="L10" i="1"/>
  <c r="L11" i="1"/>
  <c r="L12" i="1"/>
  <c r="L13" i="1"/>
  <c r="L14" i="1"/>
  <c r="L15" i="1"/>
  <c r="L16" i="1"/>
  <c r="L17" i="1"/>
  <c r="J3" i="1"/>
  <c r="J4" i="1"/>
  <c r="J5" i="1"/>
  <c r="J6" i="1"/>
  <c r="J7" i="1"/>
  <c r="J8" i="1"/>
  <c r="J9" i="1"/>
  <c r="J10" i="1"/>
  <c r="J11" i="1"/>
  <c r="J12" i="1"/>
  <c r="J13" i="1"/>
  <c r="J14" i="1"/>
  <c r="J15" i="1"/>
  <c r="J16" i="1"/>
  <c r="J17" i="1"/>
  <c r="I3" i="1"/>
  <c r="I4" i="1"/>
  <c r="I5" i="1"/>
  <c r="I6" i="1"/>
  <c r="I7" i="1"/>
  <c r="I8" i="1"/>
  <c r="I9" i="1"/>
  <c r="I10" i="1"/>
  <c r="I11" i="1"/>
  <c r="I12" i="1"/>
  <c r="I13" i="1"/>
  <c r="I14" i="1"/>
  <c r="I15" i="1"/>
  <c r="I16" i="1"/>
  <c r="I17" i="1"/>
  <c r="G3" i="1"/>
  <c r="G4" i="1"/>
  <c r="G5" i="1"/>
  <c r="G6" i="1"/>
  <c r="G7" i="1"/>
  <c r="G8" i="1"/>
  <c r="G9" i="1"/>
  <c r="G10" i="1"/>
  <c r="G11" i="1"/>
  <c r="G12" i="1"/>
  <c r="G13" i="1"/>
  <c r="G14" i="1"/>
  <c r="G15" i="1"/>
  <c r="G16" i="1"/>
  <c r="G17" i="1"/>
  <c r="B3" i="1"/>
  <c r="B4" i="1"/>
  <c r="B5" i="1"/>
  <c r="B6" i="1"/>
  <c r="B7" i="1"/>
  <c r="B8" i="1"/>
  <c r="B9" i="1"/>
  <c r="B10" i="1"/>
  <c r="B11" i="1"/>
  <c r="B12" i="1"/>
  <c r="B13" i="1"/>
  <c r="B14" i="1"/>
  <c r="B15" i="1"/>
  <c r="B16" i="1"/>
  <c r="B1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alcChain>
</file>

<file path=xl/sharedStrings.xml><?xml version="1.0" encoding="utf-8"?>
<sst xmlns="http://schemas.openxmlformats.org/spreadsheetml/2006/main" count="180308" uniqueCount="39133">
  <si>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</si>
  <si>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</si>
  <si>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</si>
  <si>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</si>
  <si>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</si>
  <si>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</si>
  <si>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</si>
  <si>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</si>
  <si>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</si>
  <si>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</si>
  <si>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</si>
  <si>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</si>
  <si>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</si>
  <si>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</si>
  <si>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</si>
  <si>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</si>
  <si>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</si>
  <si>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</si>
  <si>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</si>
  <si>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</si>
  <si>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</si>
  <si>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</si>
  <si>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</si>
  <si>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</si>
  <si>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</si>
  <si>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</si>
  <si>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</si>
  <si>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</si>
  <si>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</si>
  <si>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</si>
  <si>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</si>
  <si>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</si>
  <si>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</si>
  <si>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</si>
  <si>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</si>
  <si>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</si>
  <si>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</si>
  <si>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</si>
  <si>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</si>
  <si>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</si>
  <si>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</si>
  <si>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</si>
  <si>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</si>
  <si>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</si>
  <si>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</si>
  <si>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</si>
  <si>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</si>
  <si>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</si>
  <si>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</si>
  <si>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</si>
  <si>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</si>
  <si>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</si>
  <si>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</si>
  <si>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</si>
  <si>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</si>
  <si>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</si>
  <si>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</si>
  <si>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</si>
  <si>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</si>
  <si>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</si>
  <si>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</si>
  <si>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</si>
  <si>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</si>
  <si>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</si>
  <si>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</si>
  <si>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</si>
  <si>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</si>
  <si>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</si>
  <si>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</si>
  <si>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</si>
  <si>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</si>
  <si>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</si>
  <si>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</si>
  <si>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</si>
  <si>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</si>
  <si>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</si>
  <si>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</si>
  <si>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</si>
  <si>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</si>
  <si>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</si>
  <si>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</si>
  <si>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</si>
  <si>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</si>
  <si>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</si>
  <si>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</si>
  <si>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</si>
  <si>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</si>
  <si>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</si>
  <si>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</si>
  <si>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</si>
  <si>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</si>
  <si>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</si>
  <si>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</si>
  <si>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</si>
  <si>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</si>
  <si>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</si>
  <si>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</si>
  <si>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</si>
  <si>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</si>
  <si>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</si>
  <si>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</si>
  <si>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</si>
  <si>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</si>
  <si>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</si>
  <si>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</si>
  <si>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</si>
  <si>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</si>
  <si>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</si>
  <si>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</si>
  <si>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</si>
  <si>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</si>
  <si>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</si>
  <si>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</si>
  <si>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</si>
  <si>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</si>
  <si>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</si>
  <si>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</si>
  <si>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</si>
  <si>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</si>
  <si>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</si>
  <si>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</si>
  <si>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</si>
  <si>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</si>
  <si>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</si>
  <si>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</si>
  <si>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</si>
  <si>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</si>
  <si>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</si>
  <si>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</si>
  <si>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</si>
  <si>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</si>
  <si>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</si>
  <si>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</si>
  <si>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</si>
  <si>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</si>
  <si>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</si>
  <si>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</si>
  <si>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</si>
  <si>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</si>
  <si>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</si>
  <si>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</si>
  <si>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</si>
  <si>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</si>
  <si>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</si>
  <si>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</si>
  <si>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</si>
  <si>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</si>
  <si>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</si>
  <si>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</si>
  <si>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</si>
  <si>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</si>
  <si>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</si>
  <si>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</si>
  <si>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</si>
  <si>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</si>
  <si>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</si>
  <si>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</si>
  <si>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</si>
  <si>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</si>
  <si>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</si>
  <si>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</si>
  <si>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</si>
  <si>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</si>
  <si>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</si>
  <si>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</si>
  <si>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</si>
  <si>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</si>
  <si>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</si>
  <si>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</si>
  <si>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</si>
  <si>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</si>
  <si>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</si>
  <si>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</si>
  <si>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</si>
  <si>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</si>
  <si>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</si>
  <si>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</si>
  <si>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</si>
  <si>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</si>
  <si>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</si>
  <si>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</si>
  <si>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</si>
  <si>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</si>
  <si>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</si>
  <si>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</si>
  <si>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</si>
  <si>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</si>
  <si>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</si>
  <si>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</si>
  <si>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</si>
  <si>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</si>
  <si>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</si>
  <si>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</si>
  <si>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</si>
  <si>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</si>
  <si>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</si>
  <si>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</si>
  <si>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</si>
  <si>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</si>
  <si>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</si>
  <si>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</si>
  <si>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</si>
  <si>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</si>
  <si>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</si>
  <si>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</si>
  <si>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</si>
  <si>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</si>
  <si>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</si>
  <si>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</si>
  <si>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</si>
  <si>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</si>
  <si>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</si>
  <si>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</si>
  <si>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</si>
  <si>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</si>
  <si>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</si>
  <si>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</si>
  <si>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</si>
  <si>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</si>
  <si>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</si>
  <si>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</si>
  <si>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</si>
  <si>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</si>
  <si>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</si>
  <si>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</si>
  <si>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</si>
  <si>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</si>
  <si>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</si>
  <si>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</si>
  <si>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</si>
  <si>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</si>
  <si>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</si>
  <si>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</si>
  <si>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</si>
  <si>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</si>
  <si>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</si>
  <si>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</si>
  <si>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</si>
  <si>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</si>
  <si>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</si>
  <si>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</si>
  <si>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</si>
  <si>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</si>
  <si>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</si>
  <si>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</si>
  <si>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</si>
  <si>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</si>
  <si>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</si>
  <si>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</si>
  <si>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</si>
  <si>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</si>
  <si>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</si>
  <si>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</si>
  <si>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</si>
  <si>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</si>
  <si>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</si>
  <si>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</si>
  <si>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</si>
  <si>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</si>
  <si>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</si>
  <si>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</si>
  <si>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</si>
  <si>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</si>
  <si>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</si>
  <si>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</si>
  <si>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</si>
  <si>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</si>
  <si>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</si>
  <si>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</si>
  <si>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</si>
  <si>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</si>
  <si>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</si>
  <si>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</si>
  <si>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</si>
  <si>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</si>
  <si>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</si>
  <si>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</si>
  <si>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</si>
  <si>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</si>
  <si>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</si>
  <si>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</si>
  <si>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</si>
  <si>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</si>
  <si>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</si>
  <si>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</si>
  <si>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</si>
  <si>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</si>
  <si>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</si>
  <si>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</si>
  <si>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</si>
  <si>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</si>
  <si>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</si>
  <si>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</si>
  <si>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</si>
  <si>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</si>
  <si>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</si>
  <si>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</si>
  <si>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</si>
  <si>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</si>
  <si>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</si>
  <si>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</si>
  <si>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</si>
  <si>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</si>
  <si>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</si>
  <si>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</si>
  <si>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</si>
  <si>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</si>
  <si>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</si>
  <si>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</si>
  <si>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</si>
  <si>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</si>
  <si>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</si>
  <si>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</si>
  <si>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</si>
  <si>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</si>
  <si>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</si>
  <si>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</si>
  <si>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</si>
  <si>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</si>
  <si>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</si>
  <si>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</si>
  <si>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</si>
  <si>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</si>
  <si>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</si>
  <si>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</si>
  <si>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</si>
  <si>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</si>
  <si>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</si>
  <si>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</si>
  <si>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</si>
  <si>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</si>
  <si>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</si>
  <si>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</si>
  <si>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</si>
  <si>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</si>
  <si>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</si>
  <si>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</si>
  <si>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</si>
  <si>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</si>
  <si>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</si>
  <si>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</si>
  <si>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</si>
  <si>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</si>
  <si>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</si>
  <si>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</si>
  <si>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</si>
  <si>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</si>
  <si>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</si>
  <si>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</si>
  <si>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</si>
  <si>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</si>
  <si>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</si>
  <si>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</si>
  <si>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</si>
  <si>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</si>
  <si>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</si>
  <si>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</si>
  <si>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</si>
  <si>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</si>
  <si>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</si>
  <si>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</si>
  <si>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</si>
  <si>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</si>
  <si>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</si>
  <si>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</si>
  <si>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</si>
  <si>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</si>
  <si>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</si>
  <si>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</si>
  <si>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</si>
  <si>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</si>
  <si>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</si>
  <si>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</si>
  <si>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</si>
  <si>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</si>
  <si>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</si>
  <si>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</si>
  <si>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</si>
  <si>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</si>
  <si>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</si>
  <si>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</si>
  <si>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</si>
  <si>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</si>
  <si>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</si>
  <si>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</si>
  <si>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</si>
  <si>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</si>
  <si>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</si>
  <si>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</si>
  <si>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</si>
  <si>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</si>
  <si>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</si>
  <si>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</si>
  <si>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</si>
  <si>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</si>
  <si>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</si>
  <si>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</si>
  <si>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</si>
  <si>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</si>
  <si>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</si>
  <si>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</si>
  <si>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</si>
  <si>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</si>
  <si>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</si>
  <si>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</si>
  <si>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</si>
  <si>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</si>
  <si>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</si>
  <si>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</si>
  <si>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</si>
  <si>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</si>
  <si>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</si>
  <si>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</si>
  <si>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</si>
  <si>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</si>
  <si>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</si>
  <si>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</si>
  <si>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</si>
  <si>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</si>
  <si>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</si>
  <si>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</si>
  <si>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</si>
  <si>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</si>
  <si>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</si>
  <si>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</si>
  <si>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</si>
  <si>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</si>
  <si>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</si>
  <si>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</si>
  <si>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</si>
  <si>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</si>
  <si>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</si>
  <si>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</si>
  <si>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</si>
  <si>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</si>
  <si>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</si>
  <si>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</si>
  <si>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</si>
  <si>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</si>
  <si>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</si>
  <si>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</si>
  <si>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</si>
  <si>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</si>
  <si>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</si>
  <si>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</si>
  <si>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</si>
  <si>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</si>
  <si>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</si>
  <si>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</si>
  <si>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</si>
  <si>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</si>
  <si>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</si>
  <si>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</si>
  <si>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</si>
  <si>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</si>
  <si>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</si>
  <si>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</si>
  <si>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</si>
  <si>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</si>
  <si>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</si>
  <si>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</si>
  <si>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</si>
  <si>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</si>
  <si>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</si>
  <si>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</si>
  <si>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</si>
  <si>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</si>
  <si>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</si>
  <si>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</si>
  <si>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</si>
  <si>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</si>
  <si>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</si>
  <si>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</si>
  <si>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</si>
  <si>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</si>
  <si>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</si>
  <si>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</si>
  <si>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</si>
  <si>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</si>
  <si>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</si>
  <si>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</si>
  <si>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</si>
  <si>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</si>
  <si>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</si>
  <si>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</si>
  <si>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</si>
  <si>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</si>
  <si>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</si>
  <si>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</si>
  <si>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</si>
  <si>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</si>
  <si>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</si>
  <si>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</si>
  <si>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</si>
  <si>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</si>
  <si>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</si>
  <si>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</si>
  <si>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</si>
  <si>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</si>
  <si>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</si>
  <si>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</si>
  <si>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</si>
  <si>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</si>
  <si>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</si>
  <si>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</si>
  <si>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</si>
  <si>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</si>
  <si>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</si>
  <si>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</si>
  <si>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</si>
  <si>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</si>
  <si>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</si>
  <si>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</si>
  <si>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</si>
  <si>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</si>
  <si>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</si>
  <si>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</si>
  <si>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</si>
  <si>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</si>
  <si>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</si>
  <si>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</si>
  <si>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</si>
  <si>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</si>
  <si>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</si>
  <si>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</si>
  <si>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</si>
  <si>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</si>
  <si>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</si>
  <si>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</si>
  <si>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</si>
  <si>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</si>
  <si>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</si>
  <si>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</si>
  <si>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</si>
  <si>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</si>
  <si>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</si>
  <si>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</si>
  <si>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</si>
  <si>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</si>
  <si>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</si>
  <si>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</si>
  <si>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</si>
  <si>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</si>
  <si>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</si>
  <si>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</si>
  <si>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</si>
  <si>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</si>
  <si>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</si>
  <si>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</si>
  <si>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</si>
  <si>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</si>
  <si>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</si>
  <si>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</si>
  <si>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</si>
  <si>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</si>
  <si>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</si>
  <si>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</si>
  <si>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</si>
  <si>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</si>
  <si>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</si>
  <si>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</si>
  <si>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</si>
  <si>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</si>
  <si>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</si>
  <si>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</si>
  <si>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</si>
  <si>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</si>
  <si>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</si>
  <si>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</si>
  <si>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</si>
  <si>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</si>
  <si>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</si>
  <si>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</si>
  <si>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</si>
  <si>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</si>
  <si>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</si>
  <si>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</si>
  <si>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</si>
  <si>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</si>
  <si>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</si>
  <si>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</si>
  <si>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</si>
  <si>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</si>
  <si>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</si>
  <si>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</si>
  <si>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</si>
  <si>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</si>
  <si>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</si>
  <si>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</si>
  <si>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</si>
  <si>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</si>
  <si>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</si>
  <si>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</si>
  <si>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</si>
  <si>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</si>
  <si>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</si>
  <si>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</si>
  <si>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</si>
  <si>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</si>
  <si>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</si>
  <si>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</si>
  <si>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</si>
  <si>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</si>
  <si>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</si>
  <si>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</si>
  <si>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</si>
  <si>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</si>
  <si>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</si>
  <si>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</si>
  <si>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</si>
  <si>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</si>
  <si>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</si>
  <si>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</si>
  <si>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</si>
  <si>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</si>
  <si>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</si>
  <si>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</si>
  <si>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</si>
  <si>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</si>
  <si>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</si>
  <si>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</si>
  <si>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</si>
  <si>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</si>
  <si>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</si>
  <si>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</si>
  <si>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</si>
  <si>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</si>
  <si>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</si>
  <si>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</si>
  <si>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</si>
  <si>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</si>
  <si>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</si>
  <si>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</si>
  <si>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</si>
  <si>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</si>
  <si>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</si>
  <si>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</si>
  <si>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</si>
  <si>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</si>
  <si>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</si>
  <si>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</si>
  <si>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</si>
  <si>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</si>
  <si>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</si>
  <si>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</si>
  <si>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</si>
  <si>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</si>
  <si>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</si>
  <si>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</si>
  <si>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</si>
  <si>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</si>
  <si>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</si>
  <si>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</si>
  <si>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</si>
  <si>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</si>
  <si>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</si>
  <si>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</si>
  <si>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</si>
  <si>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</si>
  <si>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</si>
  <si>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</si>
  <si>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</si>
  <si>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</si>
  <si>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</si>
  <si>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</si>
  <si>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</si>
  <si>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</si>
  <si>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</si>
  <si>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</si>
  <si>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</si>
  <si>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</si>
  <si>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</si>
  <si>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</si>
  <si>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</si>
  <si>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</si>
  <si>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</si>
  <si>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</si>
  <si>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</si>
  <si>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</si>
  <si>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</si>
  <si>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</si>
  <si>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</si>
  <si>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</si>
  <si>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</si>
  <si>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</si>
  <si>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</si>
  <si>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</si>
  <si>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</si>
  <si>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</si>
  <si>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</si>
  <si>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</si>
  <si>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</si>
  <si>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</si>
  <si>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</si>
  <si>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</si>
  <si>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</si>
  <si>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</si>
  <si>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</si>
  <si>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</si>
  <si>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</si>
  <si>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</si>
  <si>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</si>
  <si>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</si>
  <si>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</si>
  <si>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</si>
  <si>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</si>
  <si>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</si>
  <si>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</si>
  <si>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</si>
  <si>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</si>
  <si>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</si>
  <si>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</si>
  <si>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</si>
  <si>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</si>
  <si>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</si>
  <si>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</si>
  <si>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</si>
  <si>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</si>
  <si>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</si>
  <si>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</si>
  <si>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</si>
  <si>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</si>
  <si>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</si>
  <si>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</si>
  <si>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</si>
  <si>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</si>
  <si>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</si>
  <si>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</si>
  <si>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</si>
  <si>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</si>
  <si>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</si>
  <si>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</si>
  <si>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</si>
  <si>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</si>
  <si>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</si>
  <si>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</si>
  <si>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</si>
  <si>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</si>
  <si>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</si>
  <si>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</si>
  <si>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</si>
  <si>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</si>
  <si>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</si>
  <si>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</si>
  <si>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</si>
  <si>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</si>
  <si>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</si>
  <si>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</si>
  <si>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</si>
  <si>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</si>
  <si>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</si>
  <si>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</si>
  <si>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</si>
  <si>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</si>
  <si>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</si>
  <si>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</si>
  <si>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</si>
  <si>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</si>
  <si>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</si>
  <si>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</si>
  <si>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</si>
  <si>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</si>
  <si>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</si>
  <si>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</si>
  <si>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</si>
  <si>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</si>
  <si>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</si>
  <si>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</si>
  <si>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</si>
  <si>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</si>
  <si>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</si>
  <si>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</si>
  <si>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</si>
  <si>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</si>
  <si>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</si>
  <si>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</si>
  <si>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</si>
  <si>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</si>
  <si>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</si>
  <si>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</si>
  <si>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</si>
  <si>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</si>
  <si>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</si>
  <si>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</si>
  <si>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</si>
  <si>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</si>
  <si>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</si>
  <si>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</si>
  <si>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</si>
  <si>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</si>
  <si>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</si>
  <si>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</si>
  <si>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</si>
  <si>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</si>
  <si>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</si>
  <si>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</si>
  <si>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</si>
  <si>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</si>
  <si>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</si>
  <si>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</si>
  <si>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</si>
  <si>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</si>
  <si>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</si>
  <si>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</si>
  <si>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</si>
  <si>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</si>
  <si>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</si>
  <si>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</si>
  <si>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</si>
  <si>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</si>
  <si>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</si>
  <si>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</si>
  <si>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</si>
  <si>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</si>
  <si>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</si>
  <si>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</si>
  <si>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</si>
  <si>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</si>
  <si>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</si>
  <si>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</si>
  <si>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</si>
  <si>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</si>
  <si>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</si>
  <si>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</si>
  <si>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</si>
  <si>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</si>
  <si>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</si>
  <si>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</si>
  <si>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</si>
  <si>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</si>
  <si>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</si>
  <si>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</si>
  <si>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</si>
  <si>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</si>
  <si>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</si>
  <si>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</si>
  <si>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</si>
  <si>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</si>
  <si>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</si>
  <si>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</si>
  <si>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</si>
  <si>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</si>
  <si>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</si>
  <si>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</si>
  <si>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</si>
  <si>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</si>
  <si>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</si>
  <si>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</si>
  <si>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</si>
  <si>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</si>
  <si>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</si>
  <si>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</si>
  <si>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</si>
  <si>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</si>
  <si>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</si>
  <si>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</si>
  <si>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</si>
  <si>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</si>
  <si>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</si>
  <si>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</si>
  <si>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</si>
  <si>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</si>
  <si>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</si>
  <si>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</si>
  <si>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</si>
  <si>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</si>
  <si>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</si>
  <si>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</si>
  <si>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</si>
  <si>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</si>
  <si>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</si>
  <si>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</si>
  <si>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</si>
  <si>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</si>
  <si>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</si>
  <si>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</si>
  <si>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</si>
  <si>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</si>
  <si>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</si>
  <si>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</si>
  <si>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</si>
  <si>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</si>
  <si>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</si>
  <si>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</si>
  <si>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</si>
  <si>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</si>
  <si>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</si>
  <si>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</si>
  <si>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</si>
  <si>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</si>
  <si>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</si>
  <si>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</si>
  <si>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</si>
  <si>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</si>
  <si>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</si>
  <si>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</si>
  <si>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</si>
  <si>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</si>
  <si>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</si>
  <si>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</si>
  <si>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</si>
  <si>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</si>
  <si>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</si>
  <si>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</si>
  <si>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</si>
  <si>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</si>
  <si>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</si>
  <si>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</si>
  <si>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</si>
  <si>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</si>
  <si>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</si>
  <si>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</si>
  <si>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</si>
  <si>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</si>
  <si>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</si>
  <si>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</si>
  <si>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</si>
  <si>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</si>
  <si>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</si>
  <si>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</si>
  <si>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</si>
  <si>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</si>
  <si>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</si>
  <si>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</si>
  <si>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</si>
  <si>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</si>
  <si>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</si>
  <si>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</si>
  <si>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</si>
  <si>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</si>
  <si>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</si>
  <si>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</si>
  <si>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</si>
  <si>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</si>
  <si>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</si>
  <si>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</si>
  <si>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</si>
  <si>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</si>
  <si>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</si>
  <si>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</si>
  <si>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</si>
  <si>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</si>
  <si>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</si>
  <si>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</si>
  <si>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</si>
  <si>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</si>
  <si>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</si>
  <si>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</si>
  <si>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</si>
  <si>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</si>
  <si>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</si>
  <si>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</si>
  <si>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</si>
  <si>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</si>
  <si>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</si>
  <si>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</si>
  <si>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</si>
  <si>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</si>
  <si>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</si>
  <si>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</si>
  <si>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</si>
  <si>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</si>
  <si>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</si>
  <si>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</si>
  <si>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</si>
  <si>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</si>
  <si>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</si>
  <si>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</si>
  <si>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</si>
  <si>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</si>
  <si>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</si>
  <si>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</si>
  <si>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</si>
  <si>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</si>
  <si>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</si>
  <si>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</si>
  <si>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</si>
  <si>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</si>
  <si>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</si>
  <si>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</si>
  <si>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</si>
  <si>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</si>
  <si>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</si>
  <si>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</si>
  <si>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</si>
  <si>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</si>
  <si>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</si>
  <si>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</si>
  <si>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</si>
  <si>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</si>
  <si>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</si>
  <si>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</si>
  <si>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</si>
  <si>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</si>
  <si>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</si>
  <si>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</si>
  <si>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</si>
  <si>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</si>
  <si>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</si>
  <si>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</si>
  <si>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</si>
  <si>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</si>
  <si>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</si>
  <si>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</si>
  <si>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</si>
  <si>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</si>
  <si>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</si>
  <si>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</si>
  <si>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</si>
  <si>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</si>
  <si>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</si>
  <si>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</si>
  <si>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</si>
  <si>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</si>
  <si>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</si>
  <si>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</si>
  <si>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</si>
  <si>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</si>
  <si>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</si>
  <si>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</si>
  <si>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</si>
  <si>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</si>
  <si>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</si>
  <si>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</si>
  <si>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</si>
  <si>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</si>
  <si>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</si>
  <si>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</si>
  <si>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</si>
  <si>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</si>
  <si>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</si>
  <si>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</si>
  <si>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</si>
  <si>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</si>
  <si>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</si>
  <si>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</si>
  <si>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</si>
  <si>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</si>
  <si>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</si>
  <si>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</si>
  <si>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</si>
  <si>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</si>
  <si>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</si>
  <si>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</si>
  <si>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</si>
  <si>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</si>
  <si>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</si>
  <si>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</si>
  <si>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</si>
  <si>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</si>
  <si>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</si>
  <si>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</si>
  <si>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</si>
  <si>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</si>
  <si>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</si>
  <si>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</si>
  <si>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</si>
  <si>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</si>
  <si>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</si>
  <si>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</si>
  <si>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</si>
  <si>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</si>
  <si>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</si>
  <si>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</si>
  <si>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</si>
  <si>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</si>
  <si>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</si>
  <si>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</si>
  <si>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</si>
  <si>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</si>
  <si>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</si>
  <si>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</si>
  <si>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</si>
  <si>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</si>
  <si>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</si>
  <si>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</si>
  <si>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</si>
  <si>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</si>
  <si>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</si>
  <si>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</si>
  <si>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</si>
  <si>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</si>
  <si>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</si>
  <si>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</si>
  <si>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</si>
  <si>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</si>
  <si>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</si>
  <si>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</si>
  <si>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</si>
  <si>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</si>
  <si>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</si>
  <si>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</si>
  <si>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</si>
  <si>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</si>
  <si>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</si>
  <si>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</si>
  <si>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</si>
  <si>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</si>
  <si>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</si>
  <si>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</si>
  <si>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</si>
  <si>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</si>
  <si>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</si>
  <si>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</si>
  <si>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</si>
  <si>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</si>
  <si>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</si>
  <si>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</si>
  <si>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</si>
  <si>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</si>
  <si>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</si>
  <si>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</si>
  <si>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</si>
  <si>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</si>
  <si>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</si>
  <si>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</si>
  <si>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</si>
  <si>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</si>
  <si>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</si>
  <si>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</si>
  <si>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</si>
  <si>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</si>
  <si>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</si>
  <si>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</si>
  <si>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</si>
  <si>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</si>
  <si>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</si>
  <si>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</si>
  <si>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</si>
  <si>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</si>
  <si>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</si>
  <si>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</si>
  <si>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</si>
  <si>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</si>
  <si>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</si>
  <si>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</si>
  <si>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</si>
  <si>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</si>
  <si>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</si>
  <si>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</si>
  <si>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</si>
  <si>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</si>
  <si>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</si>
  <si>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</si>
  <si>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</si>
  <si>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</si>
  <si>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</si>
  <si>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</si>
  <si>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</si>
  <si>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</si>
  <si>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</si>
  <si>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</si>
  <si>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</si>
  <si>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</si>
  <si>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</si>
  <si>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</si>
  <si>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</si>
  <si>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</si>
  <si>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</si>
  <si>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</si>
  <si>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</si>
  <si>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</si>
  <si>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</si>
  <si>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</si>
  <si>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</si>
  <si>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</si>
  <si>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</si>
  <si>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</si>
  <si>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</si>
  <si>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</si>
  <si>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</si>
  <si>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</si>
  <si>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</si>
  <si>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</si>
  <si>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</si>
  <si>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</si>
  <si>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</si>
  <si>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</si>
  <si>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</si>
  <si>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</si>
  <si>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</si>
  <si>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</si>
  <si>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</si>
  <si>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</si>
  <si>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</si>
  <si>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</si>
  <si>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</si>
  <si>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</si>
  <si>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</si>
  <si>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</si>
  <si>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</si>
  <si>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</si>
  <si>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</si>
  <si>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</si>
  <si>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</si>
  <si>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</si>
  <si>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</si>
  <si>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</si>
  <si>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</si>
  <si>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</si>
  <si>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</si>
  <si>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</si>
  <si>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</si>
  <si>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</si>
  <si>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</si>
  <si>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</si>
  <si>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</si>
  <si>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</si>
  <si>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</si>
  <si>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</si>
  <si>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</si>
  <si>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</si>
  <si>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</si>
  <si>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</si>
  <si>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</si>
  <si>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</si>
  <si>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</si>
  <si>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</si>
  <si>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</si>
  <si>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</si>
  <si>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</si>
  <si>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</si>
  <si>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</si>
  <si>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</si>
  <si>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</si>
  <si>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</si>
  <si>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</si>
  <si>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</si>
  <si>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</si>
  <si>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</si>
  <si>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</si>
  <si>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</si>
  <si>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</si>
  <si>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</si>
  <si>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</si>
  <si>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</si>
  <si>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</si>
  <si>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</si>
  <si>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</si>
  <si>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</si>
  <si>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</si>
  <si>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</si>
  <si>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</si>
  <si>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</si>
  <si>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</si>
  <si>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</si>
  <si>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</si>
  <si>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</si>
  <si>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</si>
  <si>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</si>
  <si>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</si>
  <si>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</si>
  <si>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</si>
  <si>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</si>
  <si>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</si>
  <si>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</si>
  <si>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</si>
  <si>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</si>
  <si>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</si>
  <si>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</si>
  <si>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</si>
  <si>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</si>
  <si>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</si>
  <si>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</si>
  <si>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</si>
  <si>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</si>
  <si>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</si>
  <si>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</si>
  <si>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</si>
  <si>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</si>
  <si>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</si>
  <si>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</si>
  <si>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</si>
  <si>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</si>
  <si>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</si>
  <si>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</si>
  <si>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</si>
  <si>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</si>
  <si>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</si>
  <si>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</si>
  <si>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</si>
  <si>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</si>
  <si>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</si>
  <si>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</si>
  <si>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</si>
  <si>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</si>
  <si>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</si>
  <si>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</si>
  <si>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</si>
  <si>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</si>
  <si>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</si>
  <si>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</si>
  <si>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</si>
  <si>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</si>
  <si>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</si>
  <si>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</si>
  <si>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</si>
  <si>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</si>
  <si>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</si>
  <si>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</si>
  <si>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</si>
  <si>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</si>
  <si>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</si>
  <si>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</si>
  <si>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</si>
  <si>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</si>
  <si>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</si>
  <si>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</si>
  <si>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</si>
  <si>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</si>
  <si>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</si>
  <si>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</si>
  <si>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</si>
  <si>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</si>
  <si>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</si>
  <si>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</si>
  <si>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</si>
  <si>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</si>
  <si>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</si>
  <si>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</si>
  <si>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</si>
  <si>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</si>
  <si>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</si>
  <si>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</si>
  <si>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</si>
  <si>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</si>
  <si>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</si>
  <si>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</si>
  <si>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</si>
  <si>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</si>
  <si>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</si>
  <si>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</si>
  <si>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</si>
  <si>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</si>
  <si>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</si>
  <si>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</si>
  <si>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</si>
  <si>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</si>
  <si>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</si>
  <si>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</si>
  <si>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</si>
  <si>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</si>
  <si>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</si>
  <si>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</si>
  <si>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</si>
  <si>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</si>
  <si>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</si>
  <si>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</si>
  <si>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</si>
  <si>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</si>
  <si>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</si>
  <si>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</si>
  <si>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</si>
  <si>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</si>
  <si>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</si>
  <si>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</si>
  <si>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</si>
  <si>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</si>
  <si>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</si>
  <si>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</si>
  <si>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</si>
  <si>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</si>
  <si>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</si>
  <si>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</si>
  <si>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</si>
  <si>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</si>
  <si>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</si>
  <si>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</si>
  <si>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</si>
  <si>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</si>
  <si>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</si>
  <si>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</si>
  <si>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</si>
  <si>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</si>
  <si>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</si>
  <si>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</si>
  <si>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</si>
  <si>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</si>
  <si>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</si>
  <si>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</si>
  <si>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</si>
  <si>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</si>
  <si>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</si>
  <si>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</si>
  <si>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</si>
  <si>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</si>
  <si>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</si>
  <si>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</si>
  <si>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</si>
  <si>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</si>
  <si>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</si>
  <si>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</si>
  <si>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</si>
  <si>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</si>
  <si>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</si>
  <si>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</si>
  <si>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</si>
  <si>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</si>
  <si>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</si>
  <si>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</si>
  <si>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</si>
  <si>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</si>
  <si>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</si>
  <si>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</si>
  <si>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</si>
  <si>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</si>
  <si>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</si>
  <si>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</si>
  <si>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</si>
  <si>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</si>
  <si>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</si>
  <si>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</si>
  <si>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</si>
  <si>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</si>
  <si>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</si>
  <si>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</si>
  <si>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</si>
  <si>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</si>
  <si>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</si>
  <si>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</si>
  <si>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</si>
  <si>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</si>
  <si>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</si>
  <si>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</si>
  <si>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</si>
  <si>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</si>
  <si>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</si>
  <si>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</si>
  <si>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</si>
  <si>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</si>
  <si>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</si>
  <si>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</si>
  <si>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</si>
  <si>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</si>
  <si>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</si>
  <si>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</si>
  <si>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</si>
  <si>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</si>
  <si>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</si>
  <si>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</si>
  <si>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</si>
  <si>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</si>
  <si>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</si>
  <si>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</si>
  <si>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</si>
  <si>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</si>
  <si>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</si>
  <si>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</si>
  <si>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</si>
  <si>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</si>
  <si>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</si>
  <si>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</si>
  <si>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</si>
  <si>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</si>
  <si>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</si>
  <si>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</si>
  <si>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</si>
  <si>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</si>
  <si>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</si>
  <si>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</si>
  <si>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</si>
  <si>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</si>
  <si>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</si>
  <si>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</si>
  <si>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</si>
  <si>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</si>
  <si>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</si>
  <si>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</si>
  <si>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</si>
  <si>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</si>
  <si>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</si>
  <si>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</si>
  <si>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</si>
  <si>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</si>
  <si>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</si>
  <si>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</si>
  <si>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</si>
  <si>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</si>
  <si>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</si>
  <si>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</si>
  <si>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</si>
  <si>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</si>
  <si>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</si>
  <si>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</si>
  <si>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</si>
  <si>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</si>
  <si>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</si>
  <si>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</si>
  <si>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</si>
  <si>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</si>
  <si>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</si>
  <si>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</si>
  <si>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</si>
  <si>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</si>
  <si>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</si>
  <si>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</si>
  <si>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</si>
  <si>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</si>
  <si>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</si>
  <si>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</si>
  <si>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</si>
  <si>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</si>
  <si>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</si>
  <si>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</si>
  <si>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</si>
  <si>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</si>
  <si>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</si>
  <si>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</si>
  <si>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</si>
  <si>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</si>
  <si>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</si>
  <si>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</si>
  <si>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</si>
  <si>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</si>
  <si>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</si>
  <si>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</si>
  <si>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</si>
  <si>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</si>
  <si>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</si>
  <si>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</si>
  <si>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</si>
  <si>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</si>
  <si>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</si>
  <si>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</si>
  <si>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</si>
  <si>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</si>
  <si>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</si>
  <si>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</si>
  <si>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</si>
  <si>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</si>
  <si>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</si>
  <si>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</si>
  <si>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</si>
  <si>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</si>
  <si>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</si>
  <si>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</si>
  <si>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</si>
  <si>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</si>
  <si>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</si>
  <si>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</si>
  <si>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</si>
  <si>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</si>
  <si>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</si>
  <si>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</si>
  <si>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</si>
  <si>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</si>
  <si>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</si>
  <si>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</si>
  <si>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</si>
  <si>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</si>
  <si>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</si>
  <si>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</si>
  <si>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</si>
  <si>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</si>
  <si>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</si>
  <si>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</si>
  <si>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</si>
  <si>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</si>
  <si>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</si>
  <si>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</si>
  <si>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</si>
  <si>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</si>
  <si>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</si>
  <si>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</si>
  <si>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</si>
  <si>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</si>
  <si>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</si>
  <si>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</si>
  <si>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</si>
  <si>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</si>
  <si>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</si>
  <si>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</si>
  <si>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</si>
  <si>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</si>
  <si>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</si>
  <si>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</si>
  <si>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</si>
  <si>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</si>
  <si>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</si>
  <si>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</si>
  <si>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</si>
  <si>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</si>
  <si>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</si>
  <si>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</si>
  <si>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</si>
  <si>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</si>
  <si>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</si>
  <si>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</si>
  <si>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</si>
  <si>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</si>
  <si>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</si>
  <si>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</si>
  <si>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</si>
  <si>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</si>
  <si>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</si>
  <si>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</si>
  <si>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</si>
  <si>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</si>
  <si>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</si>
  <si>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</si>
  <si>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</si>
  <si>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</si>
  <si>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</si>
  <si>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</si>
  <si>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</si>
  <si>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</si>
  <si>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</si>
  <si>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</si>
  <si>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</si>
  <si>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</si>
  <si>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</si>
  <si>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</si>
  <si>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</si>
  <si>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</si>
  <si>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</si>
  <si>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</si>
  <si>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</si>
  <si>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</si>
  <si>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</si>
  <si>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</si>
  <si>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</si>
  <si>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</si>
  <si>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</si>
  <si>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</si>
  <si>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</si>
  <si>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</si>
  <si>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</si>
  <si>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</si>
  <si>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</si>
  <si>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</si>
  <si>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</si>
  <si>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</si>
  <si>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</si>
  <si>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</si>
  <si>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</si>
  <si>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</si>
  <si>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</si>
  <si>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</si>
  <si>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</si>
  <si>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</si>
  <si>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</si>
  <si>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</si>
  <si>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</si>
  <si>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</si>
  <si>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</si>
  <si>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</si>
  <si>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</si>
  <si>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</si>
  <si>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</si>
  <si>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</si>
  <si>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</si>
  <si>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</si>
  <si>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</si>
  <si>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</si>
  <si>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</si>
  <si>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</si>
  <si>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</si>
  <si>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</si>
  <si>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</si>
  <si>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</si>
  <si>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</si>
  <si>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</si>
  <si>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</si>
  <si>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</si>
  <si>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</si>
  <si>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</si>
  <si>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</si>
  <si>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</si>
  <si>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</si>
  <si>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</si>
  <si>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</si>
  <si>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</si>
  <si>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</si>
  <si>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</si>
  <si>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</si>
  <si>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</si>
  <si>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</si>
  <si>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</si>
  <si>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</si>
  <si>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</si>
  <si>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</si>
  <si>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</si>
  <si>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</si>
  <si>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</si>
  <si>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</si>
  <si>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</si>
  <si>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</si>
  <si>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</si>
  <si>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</si>
  <si>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</si>
  <si>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</si>
  <si>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</si>
  <si>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</si>
  <si>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</si>
  <si>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</si>
  <si>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</si>
  <si>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</si>
  <si>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</si>
  <si>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</si>
  <si>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</si>
  <si>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</si>
  <si>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</si>
  <si>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</si>
  <si>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</si>
  <si>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</si>
  <si>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</si>
  <si>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</si>
  <si>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</si>
  <si>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</si>
  <si>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</si>
  <si>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</si>
  <si>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</si>
  <si>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</si>
  <si>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</si>
  <si>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</si>
  <si>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</si>
  <si>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</si>
  <si>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</si>
  <si>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</si>
  <si>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</si>
  <si>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</si>
  <si>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</si>
  <si>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</si>
  <si>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</si>
  <si>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</si>
  <si>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</si>
  <si>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</si>
  <si>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</si>
  <si>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</si>
  <si>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</si>
  <si>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</si>
  <si>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</si>
  <si>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</si>
  <si>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</si>
  <si>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</si>
  <si>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</si>
  <si>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</si>
  <si>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</si>
  <si>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</si>
  <si>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</si>
  <si>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</si>
  <si>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</si>
  <si>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</si>
  <si>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</si>
  <si>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</si>
  <si>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</si>
  <si>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</si>
  <si>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</si>
  <si>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</si>
  <si>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</si>
  <si>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</si>
  <si>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</si>
  <si>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</si>
  <si>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</si>
  <si>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</si>
  <si>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</si>
  <si>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</si>
  <si>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</si>
  <si>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</si>
  <si>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</si>
  <si>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</si>
  <si>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</si>
  <si>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</si>
  <si>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</si>
  <si>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</si>
  <si>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</si>
  <si>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</si>
  <si>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</si>
  <si>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</si>
  <si>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</si>
  <si>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</si>
  <si>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</si>
  <si>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</si>
  <si>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</si>
  <si>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</si>
  <si>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</si>
  <si>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</si>
  <si>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</si>
  <si>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</si>
  <si>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</si>
  <si>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</si>
  <si>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</si>
  <si>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</si>
  <si>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</si>
  <si>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</si>
  <si>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</si>
  <si>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</si>
  <si>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</si>
  <si>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</si>
  <si>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</si>
  <si>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</si>
  <si>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</si>
  <si>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</si>
  <si>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</si>
  <si>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</si>
  <si>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</si>
  <si>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</si>
  <si>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</si>
  <si>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</si>
  <si>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</si>
  <si>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</si>
  <si>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</si>
  <si>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</si>
  <si>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</si>
  <si>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</si>
  <si>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</si>
  <si>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</si>
  <si>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</si>
  <si>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</si>
  <si>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</si>
  <si>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</si>
  <si>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</si>
  <si>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</si>
  <si>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</si>
  <si>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</si>
  <si>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</si>
  <si>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</si>
  <si>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</si>
  <si>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</si>
  <si>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</si>
  <si>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</si>
  <si>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</si>
  <si>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</si>
  <si>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</si>
  <si>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</si>
  <si>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</si>
  <si>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</si>
  <si>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</si>
  <si>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</si>
  <si>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</si>
  <si>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</si>
  <si>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</si>
  <si>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</si>
  <si>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</si>
  <si>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</si>
  <si>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</si>
  <si>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</si>
  <si>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</si>
  <si>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</si>
  <si>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</si>
  <si>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</si>
  <si>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</si>
  <si>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</si>
  <si>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</si>
  <si>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</si>
  <si>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</si>
  <si>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</si>
  <si>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</si>
  <si>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</si>
  <si>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</si>
  <si>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</si>
  <si>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</si>
  <si>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</si>
  <si>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</si>
  <si>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</si>
  <si>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</si>
  <si>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</si>
  <si>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</si>
  <si>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</si>
  <si>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</si>
  <si>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</si>
  <si>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</si>
  <si>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</si>
  <si>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</si>
  <si>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</si>
  <si>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</si>
  <si>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</si>
  <si>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</si>
  <si>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</si>
  <si>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</si>
  <si>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</si>
  <si>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</si>
  <si>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</si>
  <si>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</si>
  <si>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</si>
  <si>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</si>
  <si>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</si>
  <si>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</si>
  <si>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</si>
  <si>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</si>
  <si>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</si>
  <si>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</si>
  <si>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</si>
  <si>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</si>
  <si>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</si>
  <si>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</si>
  <si>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</si>
  <si>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</si>
  <si>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</si>
  <si>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</si>
  <si>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</si>
  <si>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</si>
  <si>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</si>
  <si>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</si>
  <si>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</si>
  <si>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</si>
  <si>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</si>
  <si>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</si>
  <si>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</si>
  <si>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</si>
  <si>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</si>
  <si>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</si>
  <si>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</si>
  <si>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</si>
  <si>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</si>
  <si>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</si>
  <si>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</si>
  <si>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</si>
  <si>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</si>
  <si>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</si>
  <si>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</si>
  <si>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</si>
  <si>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</si>
  <si>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</si>
  <si>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</si>
  <si>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</si>
  <si>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</si>
  <si>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</si>
  <si>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</si>
  <si>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</si>
  <si>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</si>
  <si>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</si>
  <si>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</si>
  <si>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</si>
  <si>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</si>
  <si>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</si>
  <si>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</si>
  <si>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</si>
  <si>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</si>
  <si>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</si>
  <si>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</si>
  <si>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</si>
  <si>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</si>
  <si>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</si>
  <si>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</si>
  <si>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</si>
  <si>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</si>
  <si>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</si>
  <si>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</si>
  <si>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</si>
  <si>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</si>
  <si>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</si>
  <si>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</si>
  <si>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</si>
  <si>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</si>
  <si>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</si>
  <si>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</si>
  <si>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</si>
  <si>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</si>
  <si>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</si>
  <si>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</si>
  <si>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</si>
  <si>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</si>
  <si>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</si>
  <si>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</si>
  <si>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</si>
  <si>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</si>
  <si>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</si>
  <si>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</si>
  <si>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</si>
  <si>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</si>
  <si>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</si>
  <si>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</si>
  <si>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</si>
  <si>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</si>
  <si>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</si>
  <si>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</si>
  <si>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</si>
  <si>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</si>
  <si>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</si>
  <si>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</si>
  <si>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</si>
  <si>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</si>
  <si>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</si>
  <si>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</si>
  <si>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</si>
  <si>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</si>
  <si>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</si>
  <si>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</si>
  <si>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</si>
  <si>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</si>
  <si>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</si>
  <si>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</si>
  <si>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</si>
  <si>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</si>
  <si>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</si>
  <si>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</si>
  <si>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</si>
  <si>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</si>
  <si>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</si>
  <si>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</si>
  <si>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</si>
  <si>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</si>
  <si>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</si>
  <si>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</si>
  <si>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</si>
  <si>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</si>
  <si>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</si>
  <si>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</si>
  <si>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</si>
  <si>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</si>
  <si>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</si>
  <si>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</si>
  <si>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</si>
  <si>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</si>
  <si>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</si>
  <si>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</si>
  <si>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</si>
  <si>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</si>
  <si>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</si>
  <si>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</si>
  <si>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</si>
  <si>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</si>
  <si>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</si>
  <si>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</si>
  <si>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</si>
  <si>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</si>
  <si>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</si>
  <si>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</si>
  <si>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</si>
  <si>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</si>
  <si>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</si>
  <si>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</si>
  <si>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</si>
  <si>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</si>
  <si>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</si>
  <si>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</si>
  <si>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</si>
  <si>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</si>
  <si>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</si>
  <si>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</si>
  <si>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</si>
  <si>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</si>
  <si>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</si>
  <si>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</si>
  <si>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</si>
  <si>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</si>
  <si>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</si>
  <si>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</si>
  <si>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</si>
  <si>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</si>
  <si>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</si>
  <si>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</si>
  <si>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</si>
  <si>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</si>
  <si>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</si>
  <si>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</si>
  <si>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</si>
  <si>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</si>
  <si>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</si>
  <si>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</si>
  <si>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</si>
  <si>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</si>
  <si>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</si>
  <si>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</si>
  <si>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</si>
  <si>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</si>
  <si>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</si>
  <si>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</si>
  <si>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</si>
  <si>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</si>
  <si>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</si>
  <si>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</si>
  <si>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</si>
  <si>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</si>
  <si>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</si>
  <si>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</si>
  <si>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</si>
  <si>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</si>
  <si>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</si>
  <si>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</si>
  <si>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</si>
  <si>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</si>
  <si>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</si>
  <si>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</si>
  <si>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</si>
  <si>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</si>
  <si>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</si>
  <si>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</si>
  <si>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</si>
  <si>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</si>
  <si>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</si>
  <si>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</si>
  <si>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</si>
  <si>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</si>
  <si>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</si>
  <si>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</si>
  <si>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</si>
  <si>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</si>
  <si>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</si>
  <si>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</si>
  <si>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</si>
  <si>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</si>
  <si>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</si>
  <si>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</si>
  <si>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</si>
  <si>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</si>
  <si>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</si>
  <si>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</si>
  <si>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</si>
  <si>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</si>
  <si>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</si>
  <si>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</si>
  <si>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</si>
  <si>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</si>
  <si>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</si>
  <si>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</si>
  <si>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</si>
  <si>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</si>
  <si>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</si>
  <si>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</si>
  <si>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</si>
  <si>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</si>
  <si>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</si>
  <si>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</si>
  <si>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</si>
  <si>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</si>
  <si>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</si>
  <si>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</si>
  <si>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</si>
  <si>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</si>
  <si>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</si>
  <si>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</si>
  <si>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</si>
  <si>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</si>
  <si>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</si>
  <si>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</si>
  <si>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</si>
  <si>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</si>
  <si>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</si>
  <si>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</si>
  <si>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</si>
  <si>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</si>
  <si>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</si>
  <si>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</si>
  <si>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</si>
  <si>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</si>
  <si>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</si>
  <si>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</si>
  <si>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</si>
  <si>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</si>
  <si>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</si>
  <si>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</si>
  <si>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</si>
  <si>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</si>
  <si>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</si>
  <si>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</si>
  <si>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</si>
  <si>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</si>
  <si>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</si>
  <si>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</si>
  <si>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</si>
  <si>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</si>
  <si>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</si>
  <si>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</si>
  <si>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</si>
  <si>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</si>
  <si>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</si>
  <si>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</si>
  <si>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</si>
  <si>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</si>
  <si>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</si>
  <si>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</si>
  <si>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</si>
  <si>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</si>
  <si>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</si>
  <si>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</si>
  <si>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</si>
  <si>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</si>
  <si>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</si>
  <si>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</si>
  <si>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</si>
  <si>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</si>
  <si>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</si>
  <si>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</si>
  <si>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</si>
  <si>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</si>
  <si>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</si>
  <si>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</si>
  <si>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</si>
  <si>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</si>
  <si>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</si>
  <si>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</si>
  <si>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</si>
  <si>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</si>
  <si>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</si>
  <si>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</si>
  <si>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</si>
  <si>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</si>
  <si>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</si>
  <si>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</si>
  <si>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</si>
  <si>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</si>
  <si>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</si>
  <si>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</si>
  <si>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</si>
  <si>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</si>
  <si>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</si>
  <si>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</si>
  <si>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</si>
  <si>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</si>
  <si>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</si>
  <si>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</si>
  <si>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</si>
  <si>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</si>
  <si>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</si>
  <si>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</si>
  <si>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</si>
  <si>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</si>
  <si>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</si>
  <si>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</si>
  <si>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</si>
  <si>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</si>
  <si>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</si>
  <si>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</si>
  <si>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</si>
  <si>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</si>
  <si>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</si>
  <si>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</si>
  <si>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</si>
  <si>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</si>
  <si>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</si>
  <si>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</si>
  <si>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</si>
  <si>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</si>
  <si>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</si>
  <si>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</si>
  <si>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</si>
  <si>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</si>
  <si>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</si>
  <si>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</si>
  <si>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</si>
  <si>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</si>
  <si>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</si>
  <si>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</si>
  <si>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</si>
  <si>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</si>
  <si>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</si>
  <si>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</si>
  <si>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</si>
  <si>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</si>
  <si>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</si>
  <si>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</si>
  <si>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</si>
  <si>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</si>
  <si>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</si>
  <si>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</si>
  <si>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</si>
  <si>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</si>
  <si>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</si>
  <si>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</si>
  <si>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</si>
  <si>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</si>
  <si>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</si>
  <si>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</si>
  <si>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</si>
  <si>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</si>
  <si>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</si>
  <si>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</si>
  <si>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</si>
  <si>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</si>
  <si>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</si>
  <si>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</si>
  <si>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</si>
  <si>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</si>
  <si>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</si>
  <si>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</si>
  <si>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</si>
  <si>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</si>
  <si>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</si>
  <si>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</si>
  <si>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</si>
  <si>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</si>
  <si>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</si>
  <si>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</si>
  <si>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</si>
  <si>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</si>
  <si>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</si>
  <si>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</si>
  <si>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</si>
  <si>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</si>
  <si>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</si>
  <si>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</si>
  <si>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</si>
  <si>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</si>
  <si>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</si>
  <si>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</si>
  <si>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</si>
  <si>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</si>
  <si>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</si>
  <si>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</si>
  <si>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</si>
  <si>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</si>
  <si>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</si>
  <si>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</si>
  <si>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</si>
  <si>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</si>
  <si>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</si>
  <si>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</si>
  <si>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</si>
  <si>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</si>
  <si>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</si>
  <si>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</si>
  <si>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</si>
  <si>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</si>
  <si>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</si>
  <si>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</si>
  <si>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</si>
  <si>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</si>
  <si>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</si>
  <si>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</si>
  <si>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</si>
  <si>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</si>
  <si>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</si>
  <si>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</si>
  <si>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</si>
  <si>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</si>
  <si>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</si>
  <si>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</si>
  <si>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</si>
  <si>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</si>
  <si>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</si>
  <si>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</si>
  <si>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</si>
  <si>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</si>
  <si>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</si>
  <si>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</si>
  <si>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</si>
  <si>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</si>
  <si>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</si>
  <si>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</si>
  <si>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</si>
  <si>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</si>
  <si>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</si>
  <si>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</si>
  <si>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</si>
  <si>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</si>
  <si>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</si>
  <si>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</si>
  <si>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</si>
  <si>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</si>
  <si>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</si>
  <si>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</si>
  <si>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</si>
  <si>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</si>
  <si>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</si>
  <si>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</si>
  <si>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</si>
  <si>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</si>
  <si>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</si>
  <si>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</si>
  <si>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</si>
  <si>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</si>
  <si>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</si>
  <si>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</si>
  <si>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</si>
  <si>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</si>
  <si>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</si>
  <si>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</si>
  <si>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</si>
  <si>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</si>
  <si>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</si>
  <si>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</si>
  <si>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</si>
  <si>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</si>
  <si>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</si>
  <si>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</si>
  <si>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</si>
  <si>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</si>
  <si>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</si>
  <si>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</si>
  <si>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</si>
  <si>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</si>
  <si>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</si>
  <si>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</si>
  <si>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</si>
  <si>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</si>
  <si>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</si>
  <si>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</si>
  <si>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</si>
  <si>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</si>
  <si>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</si>
  <si>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</si>
  <si>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</si>
  <si>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</si>
  <si>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</si>
  <si>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</si>
  <si>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</si>
  <si>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</si>
  <si>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</si>
  <si>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</si>
  <si>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</si>
  <si>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</si>
  <si>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</si>
  <si>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</si>
  <si>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</si>
  <si>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</si>
  <si>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</si>
  <si>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</si>
  <si>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</si>
  <si>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</si>
  <si>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</si>
  <si>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</si>
  <si>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</si>
  <si>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</si>
  <si>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</si>
  <si>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</si>
  <si>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</si>
  <si>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</si>
  <si>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</si>
  <si>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</si>
  <si>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</si>
  <si>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</si>
  <si>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</si>
  <si>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</si>
  <si>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</si>
  <si>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</si>
  <si>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</si>
  <si>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</si>
  <si>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</si>
  <si>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</si>
  <si>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</si>
  <si>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</si>
  <si>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</si>
  <si>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</si>
  <si>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</si>
  <si>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</si>
  <si>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</si>
  <si>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</si>
  <si>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</si>
  <si>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</si>
  <si>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</si>
  <si>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</si>
  <si>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</si>
  <si>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</si>
  <si>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</si>
  <si>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</si>
  <si>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</si>
  <si>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</si>
  <si>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</si>
  <si>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</si>
  <si>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</si>
  <si>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</si>
  <si>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</si>
  <si>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</si>
  <si>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</si>
  <si>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</si>
  <si>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</si>
  <si>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</si>
  <si>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</si>
  <si>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</si>
  <si>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</si>
  <si>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</si>
  <si>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</si>
  <si>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</si>
  <si>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</si>
  <si>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</si>
  <si>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</si>
  <si>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</si>
  <si>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</si>
  <si>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</si>
  <si>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</si>
  <si>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</si>
  <si>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</si>
  <si>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</si>
  <si>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</si>
  <si>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</si>
  <si>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</si>
  <si>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</si>
  <si>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</si>
  <si>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</si>
  <si>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</si>
  <si>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</si>
  <si>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</si>
  <si>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</si>
  <si>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</si>
  <si>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</si>
  <si>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</si>
  <si>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</si>
  <si>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</si>
  <si>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</si>
  <si>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</si>
  <si>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</si>
  <si>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</si>
  <si>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</si>
  <si>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</si>
  <si>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</si>
  <si>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</si>
  <si>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</si>
  <si>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</si>
  <si>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</si>
  <si>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</si>
  <si>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</si>
  <si>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</si>
  <si>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</si>
  <si>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</si>
  <si>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</si>
  <si>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</si>
  <si>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</si>
  <si>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</si>
  <si>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</si>
  <si>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</si>
  <si>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</si>
  <si>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</si>
  <si>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</si>
  <si>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</si>
  <si>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</si>
  <si>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</si>
  <si>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</si>
  <si>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</si>
  <si>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</si>
  <si>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</si>
  <si>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</si>
  <si>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</si>
  <si>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</si>
  <si>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</si>
  <si>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</si>
  <si>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</si>
  <si>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</si>
  <si>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</si>
  <si>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</si>
  <si>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</si>
  <si>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</si>
  <si>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</si>
  <si>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</si>
  <si>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</si>
  <si>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</si>
  <si>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</si>
  <si>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</si>
  <si>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</si>
  <si>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</si>
  <si>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</si>
  <si>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</si>
  <si>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</si>
  <si>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</si>
  <si>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</si>
  <si>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</si>
  <si>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</si>
  <si>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</si>
  <si>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</si>
  <si>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</si>
  <si>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</si>
  <si>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</si>
  <si>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</si>
  <si>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</si>
  <si>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</si>
  <si>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</si>
  <si>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</si>
  <si>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</si>
  <si>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</si>
  <si>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</si>
  <si>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</si>
  <si>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</si>
  <si>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</si>
  <si>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</si>
  <si>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</si>
  <si>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</si>
  <si>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</si>
  <si>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</si>
  <si>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</si>
  <si>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</si>
  <si>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</si>
  <si>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</si>
  <si>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</si>
  <si>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</si>
  <si>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</si>
  <si>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</si>
  <si>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</si>
  <si>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</si>
  <si>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</si>
  <si>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</si>
  <si>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</si>
  <si>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</si>
  <si>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</si>
  <si>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</si>
  <si>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</si>
  <si>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</si>
  <si>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</si>
  <si>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</si>
  <si>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</si>
  <si>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</si>
  <si>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</si>
  <si>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</si>
  <si>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</si>
  <si>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</si>
  <si>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</si>
  <si>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</si>
  <si>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</si>
  <si>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</si>
  <si>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</si>
  <si>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</si>
  <si>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</si>
  <si>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</si>
  <si>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</si>
  <si>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</si>
  <si>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</si>
  <si>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</si>
  <si>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</si>
  <si>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</si>
  <si>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</si>
  <si>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</si>
  <si>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</si>
  <si>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</si>
  <si>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</si>
  <si>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</si>
  <si>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</si>
  <si>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</si>
  <si>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</si>
  <si>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</si>
  <si>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</si>
  <si>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</si>
  <si>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</si>
  <si>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</si>
  <si>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</si>
  <si>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</si>
  <si>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</si>
  <si>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</si>
  <si>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</si>
  <si>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</si>
  <si>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</si>
  <si>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</si>
  <si>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</si>
  <si>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</si>
  <si>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</si>
  <si>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</si>
  <si>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</si>
  <si>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</si>
  <si>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</si>
  <si>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</si>
  <si>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</si>
  <si>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</si>
  <si>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</si>
  <si>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</si>
  <si>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</si>
  <si>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</si>
  <si>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</si>
  <si>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</si>
  <si>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</si>
  <si>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</si>
  <si>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</si>
  <si>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</si>
  <si>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</si>
  <si>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</si>
  <si>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</si>
  <si>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</si>
  <si>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</si>
  <si>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</si>
  <si>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</si>
  <si>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</si>
  <si>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</si>
  <si>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</si>
  <si>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</si>
  <si>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</si>
  <si>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</si>
  <si>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</si>
  <si>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</si>
  <si>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</si>
  <si>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</si>
  <si>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</si>
  <si>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</si>
  <si>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</si>
  <si>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</si>
  <si>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</si>
  <si>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</si>
  <si>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</si>
  <si>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</si>
  <si>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</si>
  <si>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</si>
  <si>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</si>
  <si>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</si>
  <si>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</si>
  <si>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</si>
  <si>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</si>
  <si>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</si>
  <si>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</si>
  <si>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</si>
  <si>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</si>
  <si>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</si>
  <si>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</si>
  <si>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</si>
  <si>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</si>
  <si>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</si>
  <si>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</si>
  <si>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</si>
  <si>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</si>
  <si>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</si>
  <si>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</si>
  <si>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</si>
  <si>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</si>
  <si>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</si>
  <si>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</si>
  <si>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</si>
  <si>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</si>
  <si>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</si>
  <si>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</si>
  <si>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</si>
  <si>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</si>
  <si>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</si>
  <si>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</si>
  <si>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</si>
  <si>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</si>
  <si>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</si>
  <si>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</si>
  <si>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</si>
  <si>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</si>
  <si>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</si>
  <si>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</si>
  <si>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</si>
  <si>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</si>
  <si>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</si>
  <si>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</si>
  <si>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</si>
  <si>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</si>
  <si>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</si>
  <si>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</si>
  <si>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</si>
  <si>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</si>
  <si>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</si>
  <si>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</si>
  <si>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</si>
  <si>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</si>
  <si>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</si>
  <si>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</si>
  <si>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</si>
  <si>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</si>
  <si>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</si>
  <si>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</si>
  <si>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</si>
  <si>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</si>
  <si>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</si>
  <si>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</si>
  <si>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</si>
  <si>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</si>
  <si>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</si>
  <si>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</si>
  <si>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</si>
  <si>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</si>
  <si>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</si>
  <si>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</si>
  <si>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</si>
  <si>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</si>
  <si>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</si>
  <si>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</si>
  <si>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</si>
  <si>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</si>
  <si>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</si>
  <si>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</si>
  <si>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</si>
  <si>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</si>
  <si>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</si>
  <si>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</si>
  <si>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</si>
  <si>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</si>
  <si>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</si>
  <si>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</si>
  <si>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</si>
  <si>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</si>
  <si>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</si>
  <si>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</si>
  <si>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</si>
  <si>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</si>
  <si>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</si>
  <si>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</si>
  <si>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</si>
  <si>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</si>
  <si>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</si>
  <si>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</si>
  <si>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</si>
  <si>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</si>
  <si>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</si>
  <si>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</si>
  <si>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</si>
  <si>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</si>
  <si>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</si>
  <si>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</si>
  <si>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</si>
  <si>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</si>
  <si>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</si>
  <si>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</si>
  <si>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</si>
  <si>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</si>
  <si>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</si>
  <si>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</si>
  <si>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</si>
  <si>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</si>
  <si>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</si>
  <si>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</si>
  <si>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</si>
  <si>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</si>
  <si>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</si>
  <si>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</si>
  <si>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</si>
  <si>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</si>
  <si>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</si>
  <si>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</si>
  <si>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</si>
  <si>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</si>
  <si>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</si>
  <si>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</si>
  <si>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</si>
  <si>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</si>
  <si>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</si>
  <si>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</si>
  <si>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</si>
  <si>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</si>
  <si>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</si>
  <si>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</si>
  <si>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</si>
  <si>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</si>
  <si>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</si>
  <si>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</si>
  <si>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</si>
  <si>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</si>
  <si>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</si>
  <si>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</si>
  <si>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</si>
  <si>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</si>
  <si>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</si>
  <si>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</si>
  <si>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</si>
  <si>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</si>
  <si>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</si>
  <si>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</si>
  <si>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</si>
  <si>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</si>
  <si>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</si>
  <si>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</si>
  <si>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</si>
  <si>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</si>
  <si>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</si>
  <si>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</si>
  <si>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</si>
  <si>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</si>
  <si>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</si>
  <si>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</si>
  <si>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</si>
  <si>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</si>
  <si>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</si>
  <si>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</si>
  <si>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</si>
  <si>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</si>
  <si>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</si>
  <si>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</si>
  <si>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</si>
  <si>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</si>
  <si>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</si>
  <si>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</si>
  <si>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</si>
  <si>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</si>
  <si>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</si>
  <si>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</si>
  <si>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</si>
  <si>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</si>
  <si>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</si>
  <si>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</si>
  <si>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</si>
  <si>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</si>
  <si>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</si>
  <si>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</si>
  <si>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</si>
  <si>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</si>
  <si>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</si>
  <si>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</si>
  <si>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</si>
  <si>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</si>
  <si>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</si>
  <si>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</si>
  <si>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</si>
  <si>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</si>
  <si>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</si>
  <si>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</si>
  <si>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</si>
  <si>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</si>
  <si>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</si>
  <si>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</si>
  <si>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</si>
  <si>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</si>
  <si>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</si>
  <si>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</si>
  <si>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</si>
  <si>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</si>
  <si>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</si>
  <si>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</si>
  <si>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</si>
  <si>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</si>
  <si>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</si>
  <si>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</si>
  <si>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</si>
  <si>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</si>
  <si>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</si>
  <si>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</si>
  <si>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</si>
  <si>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</si>
  <si>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</si>
  <si>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</si>
  <si>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</si>
  <si>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</si>
  <si>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</si>
  <si>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</si>
  <si>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</si>
  <si>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</si>
  <si>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</si>
  <si>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</si>
  <si>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</si>
  <si>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</si>
  <si>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</si>
  <si>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</si>
  <si>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</si>
  <si>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</si>
  <si>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</si>
  <si>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</si>
  <si>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</si>
  <si>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</si>
  <si>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</si>
  <si>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</si>
  <si>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</si>
  <si>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</si>
  <si>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</si>
  <si>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</si>
  <si>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</si>
  <si>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</si>
  <si>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</si>
  <si>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</si>
  <si>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</si>
  <si>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</si>
  <si>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</si>
  <si>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</si>
  <si>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</si>
  <si>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</si>
  <si>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</si>
  <si>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</si>
  <si>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</si>
  <si>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</si>
  <si>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</si>
  <si>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</si>
  <si>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</si>
  <si>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</si>
  <si>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</si>
  <si>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</si>
  <si>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</si>
  <si>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</si>
  <si>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</si>
  <si>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</si>
  <si>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</si>
  <si>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</si>
  <si>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</si>
  <si>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</si>
  <si>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</si>
  <si>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</si>
  <si>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</si>
  <si>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</si>
  <si>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</si>
  <si>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</si>
  <si>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</si>
  <si>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</si>
  <si>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</si>
  <si>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</si>
  <si>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</si>
  <si>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</si>
  <si>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</si>
  <si>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</si>
  <si>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</si>
  <si>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</si>
  <si>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</si>
  <si>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</si>
  <si>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</si>
  <si>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</si>
  <si>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</si>
  <si>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</si>
  <si>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</si>
  <si>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</si>
  <si>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</si>
  <si>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</si>
  <si>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</si>
  <si>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</si>
  <si>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</si>
  <si>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</si>
  <si>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</si>
  <si>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</si>
  <si>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</si>
  <si>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</si>
  <si>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</si>
  <si>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</si>
  <si>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</si>
  <si>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</si>
  <si>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</si>
  <si>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</si>
  <si>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</si>
  <si>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</si>
  <si>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</si>
  <si>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</si>
  <si>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</si>
  <si>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</si>
  <si>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</si>
  <si>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</si>
  <si>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</si>
  <si>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</si>
  <si>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</si>
  <si>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</si>
  <si>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</si>
  <si>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</si>
  <si>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</si>
  <si>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</si>
  <si>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</si>
  <si>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</si>
  <si>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</si>
  <si>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</si>
  <si>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</si>
  <si>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</si>
  <si>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</si>
  <si>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</si>
  <si>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</si>
  <si>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</si>
  <si>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</si>
  <si>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</si>
  <si>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</si>
  <si>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</si>
  <si>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</si>
  <si>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</si>
  <si>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</si>
  <si>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</si>
  <si>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</si>
  <si>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</si>
  <si>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</si>
  <si>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</si>
  <si>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</si>
  <si>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</si>
  <si>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</si>
  <si>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</si>
  <si>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</si>
  <si>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</si>
  <si>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</si>
  <si>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</si>
  <si>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</si>
  <si>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</si>
  <si>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</si>
  <si>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</si>
  <si>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</si>
  <si>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</si>
  <si>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</si>
  <si>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</si>
  <si>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</si>
  <si>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</si>
  <si>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</si>
  <si>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</si>
  <si>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</si>
  <si>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</si>
  <si>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</si>
  <si>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</si>
  <si>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</si>
  <si>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</si>
  <si>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</si>
  <si>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</si>
  <si>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</si>
  <si>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</si>
  <si>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</si>
  <si>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</si>
  <si>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</si>
  <si>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</si>
  <si>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</si>
  <si>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</si>
  <si>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</si>
  <si>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</si>
  <si>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</si>
  <si>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</si>
  <si>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</si>
  <si>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</si>
  <si>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</si>
  <si>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</si>
  <si>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</si>
  <si>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</si>
  <si>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</si>
  <si>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</si>
  <si>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</si>
  <si>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</si>
  <si>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</si>
  <si>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</si>
  <si>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</si>
  <si>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</si>
  <si>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</si>
  <si>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</si>
  <si>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</si>
  <si>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</si>
  <si>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</si>
  <si>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</si>
  <si>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</si>
  <si>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</si>
  <si>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</si>
  <si>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</si>
  <si>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</si>
  <si>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</si>
  <si>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</si>
  <si>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</si>
  <si>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</si>
  <si>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</si>
  <si>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</si>
  <si>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</si>
  <si>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</si>
  <si>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</si>
  <si>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</si>
  <si>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</si>
  <si>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</si>
  <si>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</si>
  <si>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</si>
  <si>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</si>
  <si>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</si>
  <si>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</si>
  <si>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</si>
  <si>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</si>
  <si>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</si>
  <si>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</si>
  <si>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</si>
  <si>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</si>
  <si>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</si>
  <si>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</si>
  <si>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</si>
  <si>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</si>
  <si>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</si>
  <si>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</si>
  <si>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</si>
  <si>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</si>
  <si>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</si>
  <si>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</si>
  <si>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</si>
  <si>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</si>
  <si>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</si>
  <si>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</si>
  <si>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</si>
  <si>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</si>
  <si>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</si>
  <si>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</si>
  <si>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</si>
  <si>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</si>
  <si>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</si>
  <si>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</si>
  <si>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</si>
  <si>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</si>
  <si>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</si>
  <si>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</si>
  <si>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</si>
  <si>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</si>
  <si>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</si>
  <si>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</si>
  <si>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</si>
  <si>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</si>
  <si>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</si>
  <si>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</si>
  <si>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</si>
  <si>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</si>
  <si>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</si>
  <si>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</si>
  <si>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</si>
  <si>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</si>
  <si>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</si>
  <si>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</si>
  <si>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</si>
  <si>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</si>
  <si>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</si>
  <si>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</si>
  <si>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</si>
  <si>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</si>
  <si>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</si>
  <si>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</si>
  <si>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</si>
  <si>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</si>
  <si>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</si>
  <si>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</si>
  <si>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</si>
  <si>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</si>
  <si>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</si>
  <si>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</si>
  <si>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</si>
  <si>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</si>
  <si>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</si>
  <si>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</si>
  <si>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</si>
  <si>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</si>
  <si>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</si>
  <si>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</si>
  <si>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</si>
  <si>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</si>
  <si>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</si>
  <si>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</si>
  <si>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</si>
  <si>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</si>
  <si>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</si>
  <si>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</si>
  <si>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</si>
  <si>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</si>
  <si>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</si>
  <si>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</si>
  <si>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</si>
  <si>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</si>
  <si>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</si>
  <si>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</si>
  <si>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</si>
  <si>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</si>
  <si>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</si>
  <si>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</si>
  <si>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</si>
  <si>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</si>
  <si>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</si>
  <si>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</si>
  <si>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</si>
  <si>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</si>
  <si>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</si>
  <si>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</si>
  <si>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</si>
  <si>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</si>
  <si>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</si>
  <si>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</si>
  <si>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</si>
  <si>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</si>
  <si>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</si>
  <si>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</si>
  <si>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</si>
  <si>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</si>
  <si>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</si>
  <si>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</si>
  <si>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</si>
  <si>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</si>
  <si>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</si>
  <si>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</si>
  <si>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</si>
  <si>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</si>
  <si>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</si>
  <si>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</si>
  <si>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</si>
  <si>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</si>
  <si>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</si>
  <si>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</si>
  <si>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</si>
  <si>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</si>
  <si>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</si>
  <si>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</si>
  <si>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</si>
  <si>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</si>
  <si>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</si>
  <si>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</si>
  <si>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</si>
  <si>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</si>
  <si>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</si>
  <si>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</si>
  <si>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</si>
  <si>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</si>
  <si>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</si>
  <si>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</si>
  <si>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</si>
  <si>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</si>
  <si>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</si>
  <si>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</si>
  <si>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</si>
  <si>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</si>
  <si>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</si>
  <si>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</si>
  <si>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</si>
  <si>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</si>
  <si>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</si>
  <si>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</si>
  <si>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</si>
  <si>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</si>
  <si>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</si>
  <si>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</si>
  <si>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</si>
  <si>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</si>
  <si>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</si>
  <si>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</si>
  <si>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</si>
  <si>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</si>
  <si>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</si>
  <si>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</si>
  <si>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</si>
  <si>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</si>
  <si>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</si>
  <si>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</si>
  <si>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</si>
  <si>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</si>
  <si>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</si>
  <si>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</si>
  <si>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</si>
  <si>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</si>
  <si>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</si>
  <si>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</si>
  <si>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</si>
  <si>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</si>
  <si>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</si>
  <si>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</si>
  <si>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</si>
  <si>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</si>
  <si>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</si>
  <si>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</si>
  <si>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</si>
  <si>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</si>
  <si>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</si>
  <si>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</si>
  <si>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</si>
  <si>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</si>
  <si>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</si>
  <si>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</si>
  <si>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</si>
  <si>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</si>
  <si>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</si>
  <si>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</si>
  <si>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</si>
  <si>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</si>
  <si>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</si>
  <si>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</si>
  <si>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</si>
  <si>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</si>
  <si>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</si>
  <si>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</si>
  <si>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</si>
  <si>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</si>
  <si>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</si>
  <si>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</si>
  <si>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</si>
  <si>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</si>
  <si>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</si>
  <si>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</si>
  <si>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</si>
  <si>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</si>
  <si>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</si>
  <si>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</si>
  <si>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</si>
  <si>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</si>
  <si>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</si>
  <si>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</si>
  <si>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</si>
  <si>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</si>
  <si>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</si>
  <si>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</si>
  <si>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</si>
  <si>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</si>
  <si>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</si>
  <si>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</si>
  <si>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</si>
  <si>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</si>
  <si>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</si>
  <si>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</si>
  <si>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</si>
  <si>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</si>
  <si>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</si>
  <si>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</si>
  <si>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</si>
  <si>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</si>
  <si>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</si>
  <si>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</si>
  <si>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</si>
  <si>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</si>
  <si>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</si>
  <si>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</si>
  <si>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</si>
  <si>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</si>
  <si>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</si>
  <si>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</si>
  <si>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</si>
  <si>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</si>
  <si>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</si>
  <si>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</si>
  <si>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</si>
  <si>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</si>
  <si>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</si>
  <si>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</si>
  <si>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</si>
  <si>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</si>
  <si>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</si>
  <si>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</si>
  <si>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</si>
  <si>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</si>
  <si>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</si>
  <si>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</si>
  <si>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</si>
  <si>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</si>
  <si>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</si>
  <si>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</si>
  <si>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</si>
  <si>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</si>
  <si>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</si>
  <si>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</si>
  <si>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</si>
  <si>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</si>
  <si>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</si>
  <si>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</si>
  <si>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</si>
  <si>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</si>
  <si>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</si>
  <si>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</si>
  <si>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</si>
  <si>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</si>
  <si>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</si>
  <si>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</si>
  <si>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</si>
  <si>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</si>
  <si>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</si>
  <si>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</si>
  <si>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</si>
  <si>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</si>
  <si>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</si>
  <si>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</si>
  <si>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</si>
  <si>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</si>
  <si>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</si>
  <si>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</si>
  <si>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</si>
  <si>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</si>
  <si>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</si>
  <si>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</si>
  <si>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</si>
  <si>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</si>
  <si>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</si>
  <si>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</si>
  <si>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</si>
  <si>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</si>
  <si>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</si>
  <si>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</si>
  <si>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</si>
  <si>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</si>
  <si>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</si>
  <si>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</si>
  <si>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</si>
  <si>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</si>
  <si>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</si>
  <si>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</si>
  <si>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</si>
  <si>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</si>
  <si>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</si>
  <si>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</si>
  <si>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</si>
  <si>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</si>
  <si>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</si>
  <si>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</si>
  <si>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</si>
  <si>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</si>
  <si>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</si>
  <si>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</si>
  <si>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</si>
  <si>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</si>
  <si>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</si>
  <si>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</si>
  <si>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</si>
  <si>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</si>
  <si>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</si>
  <si>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</si>
  <si>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</si>
  <si>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</si>
  <si>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</si>
  <si>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</si>
  <si>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</si>
  <si>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</si>
  <si>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</si>
  <si>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</si>
  <si>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</si>
  <si>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</si>
  <si>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</si>
  <si>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</si>
  <si>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</si>
  <si>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</si>
  <si>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</si>
  <si>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</si>
  <si>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</si>
  <si>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</si>
  <si>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</si>
  <si>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</si>
  <si>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</si>
  <si>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</si>
  <si>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</si>
  <si>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</si>
  <si>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</si>
  <si>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</si>
  <si>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</si>
  <si>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</si>
  <si>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</si>
  <si>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</si>
  <si>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</si>
  <si>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</si>
  <si>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</si>
  <si>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</si>
  <si>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</si>
  <si>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</si>
  <si>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</si>
  <si>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</si>
  <si>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</si>
  <si>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</si>
  <si>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</si>
  <si>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</si>
  <si>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</si>
  <si>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</si>
  <si>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</si>
  <si>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</si>
  <si>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</si>
  <si>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</si>
  <si>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</si>
  <si>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</si>
  <si>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</si>
  <si>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</si>
  <si>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</si>
  <si>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</si>
  <si>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</si>
  <si>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</si>
  <si>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</si>
  <si>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</si>
  <si>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</si>
  <si>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</si>
  <si>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</si>
  <si>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</si>
  <si>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</si>
  <si>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</si>
  <si>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</si>
  <si>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</si>
  <si>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</si>
  <si>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</si>
  <si>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</si>
  <si>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</si>
  <si>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</si>
  <si>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</si>
  <si>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</si>
  <si>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</si>
  <si>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</si>
  <si>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</si>
  <si>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</si>
  <si>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</si>
  <si>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</si>
  <si>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</si>
  <si>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</si>
  <si>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</si>
  <si>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</si>
  <si>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</si>
  <si>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</si>
  <si>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</si>
  <si>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</si>
  <si>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</si>
  <si>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</si>
  <si>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</si>
  <si>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</si>
  <si>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</si>
  <si>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</si>
  <si>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</si>
  <si>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</si>
  <si>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</si>
  <si>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</si>
  <si>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</si>
  <si>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</si>
  <si>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</si>
  <si>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</si>
  <si>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</si>
  <si>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</si>
  <si>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</si>
  <si>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</si>
  <si>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</si>
  <si>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</si>
  <si>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</si>
  <si>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</si>
  <si>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</si>
  <si>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</si>
  <si>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</si>
  <si>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</si>
  <si>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</si>
  <si>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</si>
  <si>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</si>
  <si>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</si>
  <si>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</si>
  <si>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</si>
  <si>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</si>
  <si>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</si>
  <si>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</si>
  <si>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</si>
  <si>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</si>
  <si>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</si>
  <si>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</si>
  <si>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</si>
  <si>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</si>
  <si>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</si>
  <si>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</si>
  <si>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</si>
  <si>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</si>
  <si>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</si>
  <si>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</si>
  <si>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</si>
  <si>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</si>
  <si>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</si>
  <si>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</si>
  <si>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</si>
  <si>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</si>
  <si>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</si>
  <si>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</si>
  <si>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</si>
  <si>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</si>
  <si>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</si>
  <si>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</si>
  <si>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</si>
  <si>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</si>
  <si>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</si>
  <si>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</si>
  <si>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</si>
  <si>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</si>
  <si>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</si>
  <si>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</si>
  <si>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</si>
  <si>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</si>
  <si>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</si>
  <si>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</si>
  <si>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</si>
  <si>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</si>
  <si>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</si>
  <si>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</si>
  <si>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</si>
  <si>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</si>
  <si>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</si>
  <si>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</si>
  <si>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</si>
  <si>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</si>
  <si>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</si>
  <si>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</si>
  <si>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</si>
  <si>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</si>
  <si>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</si>
  <si>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</si>
  <si>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</si>
  <si>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</si>
  <si>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</si>
  <si>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</si>
  <si>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</si>
  <si>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</si>
  <si>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</si>
  <si>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</si>
  <si>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</si>
  <si>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</si>
  <si>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</si>
  <si>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</si>
  <si>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</si>
  <si>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</si>
  <si>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</si>
  <si>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</si>
  <si>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</si>
  <si>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</si>
  <si>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</si>
  <si>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</si>
  <si>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</si>
  <si>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</si>
  <si>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</si>
  <si>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</si>
  <si>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</si>
  <si>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</si>
  <si>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</si>
  <si>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</si>
  <si>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</si>
  <si>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</si>
  <si>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</si>
  <si>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</si>
  <si>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</si>
  <si>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</si>
  <si>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</si>
  <si>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</si>
  <si>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</si>
  <si>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</si>
  <si>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</si>
  <si>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</si>
  <si>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</si>
  <si>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</si>
  <si>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</si>
  <si>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</si>
  <si>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</si>
  <si>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</si>
  <si>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</si>
  <si>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</si>
  <si>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</si>
  <si>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</si>
  <si>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</si>
  <si>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</si>
  <si>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</si>
  <si>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</si>
  <si>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</si>
  <si>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</si>
  <si>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</si>
  <si>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</si>
  <si>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</si>
  <si>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</si>
  <si>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</si>
  <si>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</si>
  <si>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</si>
  <si>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</si>
  <si>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</si>
  <si>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</si>
  <si>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</si>
  <si>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</si>
  <si>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</si>
  <si>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</si>
  <si>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</si>
  <si>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</si>
  <si>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</si>
  <si>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</si>
  <si>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</si>
  <si>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</si>
  <si>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</si>
  <si>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</si>
  <si>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</si>
  <si>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</si>
  <si>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</si>
  <si>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</si>
  <si>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</si>
  <si>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</si>
  <si>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</si>
  <si>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</si>
  <si>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</si>
  <si>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</si>
  <si>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</si>
  <si>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</si>
  <si>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</si>
  <si>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</si>
  <si>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</si>
  <si>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</si>
  <si>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</si>
  <si>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</si>
  <si>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</si>
  <si>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</si>
  <si>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</si>
  <si>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</si>
  <si>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</si>
  <si>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</si>
  <si>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</si>
  <si>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</si>
  <si>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</si>
  <si>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</si>
  <si>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</si>
  <si>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</si>
  <si>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</si>
  <si>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</si>
  <si>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</si>
  <si>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</si>
  <si>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</si>
  <si>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</si>
  <si>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</si>
  <si>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</si>
  <si>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</si>
  <si>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</si>
  <si>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</si>
  <si>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</si>
  <si>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</si>
  <si>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</si>
  <si>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</si>
  <si>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</si>
  <si>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</si>
  <si>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</si>
  <si>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</si>
  <si>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</si>
  <si>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</si>
  <si>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</si>
  <si>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</si>
  <si>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</si>
  <si>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</si>
  <si>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</si>
  <si>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</si>
  <si>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</si>
  <si>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</si>
  <si>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</si>
  <si>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</si>
  <si>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</si>
  <si>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</si>
  <si>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</si>
  <si>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</si>
  <si>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</si>
  <si>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</si>
  <si>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</si>
  <si>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</si>
  <si>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</si>
  <si>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</si>
  <si>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</si>
  <si>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</si>
  <si>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</si>
  <si>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</si>
  <si>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</si>
  <si>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</si>
  <si>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</si>
  <si>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</si>
  <si>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</si>
  <si>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</si>
  <si>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</si>
  <si>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</si>
  <si>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</si>
  <si>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</si>
  <si>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</si>
  <si>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</si>
  <si>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</si>
  <si>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</si>
  <si>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</si>
  <si>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</si>
  <si>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</si>
  <si>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</si>
  <si>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</si>
  <si>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</si>
  <si>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</si>
  <si>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</si>
  <si>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</si>
  <si>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</si>
  <si>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</si>
  <si>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</si>
  <si>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</si>
  <si>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</si>
  <si>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</si>
  <si>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</si>
  <si>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</si>
  <si>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</si>
  <si>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</si>
  <si>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</si>
  <si>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</si>
  <si>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</si>
  <si>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</si>
  <si>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</si>
  <si>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</si>
  <si>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</si>
  <si>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</si>
  <si>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</si>
  <si>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</si>
  <si>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</si>
  <si>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</si>
  <si>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</si>
  <si>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</si>
  <si>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</si>
  <si>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</si>
  <si>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</si>
  <si>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</si>
  <si>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</si>
  <si>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</si>
  <si>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</si>
  <si>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</si>
  <si>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</si>
  <si>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</si>
  <si>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</si>
  <si>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</si>
  <si>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</si>
  <si>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</si>
  <si>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</si>
  <si>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</si>
  <si>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</si>
  <si>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</si>
  <si>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</si>
  <si>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</si>
  <si>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</si>
  <si>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</si>
  <si>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</si>
  <si>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</si>
  <si>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</si>
  <si>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</si>
  <si>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</si>
  <si>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</si>
  <si>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</si>
  <si>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</si>
  <si>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</si>
  <si>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</si>
  <si>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</si>
  <si>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</si>
  <si>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</si>
  <si>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</si>
  <si>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</si>
  <si>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</si>
  <si>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</si>
  <si>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</si>
  <si>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</si>
  <si>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</si>
  <si>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</si>
  <si>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</si>
  <si>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</si>
  <si>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</si>
  <si>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</si>
  <si>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</si>
  <si>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</si>
  <si>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</si>
  <si>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</si>
  <si>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</si>
  <si>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</si>
  <si>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</si>
  <si>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</si>
  <si>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</si>
  <si>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</si>
  <si>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</si>
  <si>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</si>
  <si>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</si>
  <si>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</si>
  <si>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</si>
  <si>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</si>
  <si>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</si>
  <si>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</si>
  <si>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</si>
  <si>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</si>
  <si>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</si>
  <si>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</si>
  <si>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</si>
  <si>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</si>
  <si>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</si>
  <si>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</si>
  <si>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</si>
  <si>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</si>
  <si>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</si>
  <si>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</si>
  <si>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</si>
  <si>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</si>
  <si>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</si>
  <si>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</si>
  <si>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</si>
  <si>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</si>
  <si>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</si>
  <si>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</si>
  <si>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</si>
  <si>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</si>
  <si>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</si>
  <si>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</si>
  <si>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</si>
  <si>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</si>
  <si>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</si>
  <si>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</si>
  <si>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</si>
  <si>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</si>
  <si>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</si>
  <si>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</si>
  <si>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</si>
  <si>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</si>
  <si>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</si>
  <si>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</si>
  <si>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</si>
  <si>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</si>
  <si>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</si>
  <si>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</si>
  <si>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</si>
  <si>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</si>
  <si>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</si>
  <si>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</si>
  <si>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</si>
  <si>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</si>
  <si>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</si>
  <si>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</si>
  <si>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</si>
  <si>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</si>
  <si>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</si>
  <si>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</si>
  <si>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</si>
  <si>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</si>
  <si>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</si>
  <si>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</si>
  <si>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</si>
  <si>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</si>
  <si>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</si>
  <si>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</si>
  <si>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</si>
  <si>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</si>
  <si>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</si>
  <si>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</si>
  <si>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</si>
  <si>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</si>
  <si>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</si>
  <si>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</si>
  <si>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</si>
  <si>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</si>
  <si>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</si>
  <si>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</si>
  <si>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</si>
  <si>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</si>
  <si>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</si>
  <si>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</si>
  <si>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</si>
  <si>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</si>
  <si>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</si>
  <si>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</si>
  <si>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</si>
  <si>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</si>
  <si>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</si>
  <si>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</si>
  <si>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</si>
  <si>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</si>
  <si>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</si>
  <si>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</si>
  <si>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</si>
  <si>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</si>
  <si>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</si>
  <si>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</si>
  <si>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</si>
  <si>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</si>
  <si>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</si>
  <si>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</si>
  <si>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</si>
  <si>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</si>
  <si>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</si>
  <si>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</si>
  <si>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</si>
  <si>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</si>
  <si>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</si>
  <si>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</si>
  <si>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</si>
  <si>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</si>
  <si>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</si>
  <si>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</si>
  <si>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</si>
  <si>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</si>
  <si>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</si>
  <si>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</si>
  <si>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</si>
  <si>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</si>
  <si>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</si>
  <si>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</si>
  <si>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</si>
  <si>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</si>
  <si>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</si>
  <si>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</si>
  <si>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</si>
  <si>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</si>
  <si>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</si>
  <si>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</si>
  <si>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</si>
  <si>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</si>
  <si>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</si>
  <si>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</si>
  <si>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</si>
  <si>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</si>
  <si>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</si>
  <si>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</si>
  <si>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</si>
  <si>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</si>
  <si>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</si>
  <si>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</si>
  <si>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</si>
  <si>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</si>
  <si>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</si>
  <si>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</si>
  <si>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</si>
  <si>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</si>
  <si>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</si>
  <si>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</si>
  <si>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</si>
  <si>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</si>
  <si>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</si>
  <si>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</si>
  <si>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</si>
  <si>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</si>
  <si>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</si>
  <si>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</si>
  <si>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</si>
  <si>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</si>
  <si>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</si>
  <si>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</si>
  <si>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</si>
  <si>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</si>
  <si>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</si>
  <si>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</si>
  <si>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</si>
  <si>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</si>
  <si>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</si>
  <si>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</si>
  <si>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</si>
  <si>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</si>
  <si>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</si>
  <si>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</si>
  <si>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</si>
  <si>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</si>
  <si>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</si>
  <si>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</si>
  <si>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</si>
  <si>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</si>
  <si>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</si>
  <si>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</si>
  <si>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</si>
  <si>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</si>
  <si>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</si>
  <si>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</si>
  <si>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</si>
  <si>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</si>
  <si>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</si>
  <si>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</si>
  <si>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</si>
  <si>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</si>
  <si>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</si>
  <si>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</si>
  <si>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</si>
  <si>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</si>
  <si>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</si>
  <si>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</si>
  <si>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</si>
  <si>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</si>
  <si>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</si>
  <si>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</si>
  <si>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</si>
  <si>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</si>
  <si>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</si>
  <si>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</si>
  <si>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</si>
  <si>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</si>
  <si>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</si>
  <si>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</si>
  <si>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</si>
  <si>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</si>
  <si>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</si>
  <si>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</si>
  <si>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</si>
  <si>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</si>
  <si>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</si>
  <si>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</si>
  <si>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</si>
  <si>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</si>
  <si>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</si>
  <si>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</si>
  <si>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</si>
  <si>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</si>
  <si>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</si>
  <si>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</si>
  <si>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</si>
  <si>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</si>
  <si>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</si>
  <si>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</si>
  <si>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</si>
  <si>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</si>
  <si>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</si>
  <si>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</si>
  <si>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</si>
  <si>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</si>
  <si>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</si>
  <si>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</si>
  <si>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</si>
  <si>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</si>
  <si>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</si>
  <si>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</si>
  <si>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</si>
  <si>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</si>
  <si>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</si>
  <si>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</si>
  <si>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</si>
  <si>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</si>
  <si>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</si>
  <si>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</si>
  <si>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</si>
  <si>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</si>
  <si>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</si>
  <si>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</si>
  <si>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</si>
  <si>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</si>
  <si>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</si>
  <si>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</si>
  <si>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</si>
  <si>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</si>
  <si>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</si>
  <si>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</si>
  <si>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</si>
  <si>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</si>
  <si>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</si>
  <si>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</si>
  <si>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</si>
  <si>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</si>
  <si>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</si>
  <si>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</si>
  <si>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</si>
  <si>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</si>
  <si>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</si>
  <si>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</si>
  <si>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</si>
  <si>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</si>
  <si>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</si>
  <si>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</si>
  <si>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</si>
  <si>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</si>
  <si>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</si>
  <si>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</si>
  <si>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</si>
  <si>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</si>
  <si>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</si>
  <si>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</si>
  <si>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</si>
  <si>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</si>
  <si>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</si>
  <si>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</si>
  <si>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</si>
  <si>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</si>
  <si>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</si>
  <si>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</si>
  <si>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</si>
  <si>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</si>
  <si>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</si>
  <si>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</si>
  <si>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</si>
  <si>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</si>
  <si>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</si>
  <si>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</si>
  <si>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</si>
  <si>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</si>
  <si>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</si>
  <si>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</si>
  <si>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</si>
  <si>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</si>
  <si>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</si>
  <si>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</si>
  <si>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</si>
  <si>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</si>
  <si>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</si>
  <si>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</si>
  <si>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</si>
  <si>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</si>
  <si>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</si>
  <si>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</si>
  <si>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</si>
  <si>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</si>
  <si>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</si>
  <si>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</si>
  <si>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</si>
  <si>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</si>
  <si>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</si>
  <si>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</si>
  <si>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</si>
  <si>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</si>
  <si>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</si>
  <si>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</si>
  <si>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</si>
  <si>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</si>
  <si>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</si>
  <si>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</si>
  <si>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</si>
  <si>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</si>
  <si>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</si>
  <si>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</si>
  <si>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</si>
  <si>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</si>
  <si>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</si>
  <si>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</si>
  <si>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</si>
  <si>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</si>
  <si>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</si>
  <si>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</si>
  <si>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</si>
  <si>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</si>
  <si>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</si>
  <si>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</si>
  <si>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</si>
  <si>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</si>
  <si>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</si>
  <si>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</si>
  <si>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</si>
  <si>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</si>
  <si>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</si>
  <si>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</si>
  <si>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</si>
  <si>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</si>
  <si>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</si>
  <si>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</si>
  <si>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</si>
  <si>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</si>
  <si>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</si>
  <si>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</si>
  <si>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</si>
  <si>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</si>
  <si>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</si>
  <si>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</si>
  <si>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</si>
  <si>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</si>
  <si>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</si>
  <si>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</si>
  <si>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</si>
  <si>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</si>
  <si>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</si>
  <si>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</si>
  <si>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</si>
  <si>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</si>
  <si>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</si>
  <si>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</si>
  <si>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</si>
  <si>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</si>
  <si>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</si>
  <si>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</si>
  <si>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</si>
  <si>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</si>
  <si>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</si>
  <si>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</si>
  <si>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</si>
  <si>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</si>
  <si>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</si>
  <si>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</si>
  <si>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</si>
  <si>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</si>
  <si>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</si>
  <si>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</si>
  <si>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</si>
  <si>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</si>
  <si>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</si>
  <si>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</si>
  <si>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</si>
  <si>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</si>
  <si>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</si>
  <si>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</si>
  <si>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</si>
  <si>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</si>
  <si>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</si>
  <si>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</si>
  <si>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</si>
  <si>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</si>
  <si>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</si>
  <si>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</si>
  <si>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</si>
  <si>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</si>
  <si>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</si>
  <si>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</si>
  <si>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</si>
  <si>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</si>
  <si>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</si>
  <si>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</si>
  <si>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</si>
  <si>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</si>
  <si>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</si>
  <si>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</si>
  <si>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</si>
  <si>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</si>
  <si>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</si>
  <si>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</si>
  <si>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</si>
  <si>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</si>
  <si>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</si>
  <si>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</si>
  <si>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</si>
  <si>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</si>
  <si>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</si>
  <si>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</si>
  <si>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</si>
  <si>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</si>
  <si>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</si>
  <si>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</si>
  <si>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</si>
  <si>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</si>
  <si>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</si>
  <si>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</si>
  <si>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</si>
  <si>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</si>
  <si>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</si>
  <si>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</si>
  <si>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</si>
  <si>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</si>
  <si>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</si>
  <si>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</si>
  <si>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</si>
  <si>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</si>
  <si>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</si>
  <si>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</si>
  <si>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</si>
  <si>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</si>
  <si>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</si>
  <si>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</si>
  <si>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</si>
  <si>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</si>
  <si>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</si>
  <si>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</si>
  <si>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</si>
  <si>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</si>
  <si>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</si>
  <si>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</si>
  <si>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</si>
  <si>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</si>
  <si>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</si>
  <si>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</si>
  <si>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</si>
  <si>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</si>
  <si>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</si>
  <si>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</si>
  <si>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</si>
  <si>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</si>
  <si>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</si>
  <si>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</si>
  <si>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</si>
  <si>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</si>
  <si>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</si>
  <si>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</si>
  <si>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</si>
  <si>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</si>
  <si>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</si>
  <si>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</si>
  <si>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</si>
  <si>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</si>
  <si>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</si>
  <si>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</si>
  <si>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</si>
  <si>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</si>
  <si>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</si>
  <si>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</si>
  <si>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</si>
  <si>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</si>
  <si>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</si>
  <si>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</si>
  <si>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</si>
  <si>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</si>
  <si>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</si>
  <si>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</si>
  <si>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</si>
  <si>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</si>
  <si>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</si>
  <si>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</si>
  <si>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</si>
  <si>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</si>
  <si>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</si>
  <si>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</si>
  <si>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</si>
  <si>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</si>
  <si>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</si>
  <si>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</si>
  <si>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</si>
  <si>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</si>
  <si>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</si>
  <si>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</si>
  <si>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</si>
  <si>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</si>
  <si>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</si>
  <si>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</si>
  <si>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</si>
  <si>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</si>
  <si>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</si>
  <si>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</si>
  <si>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</si>
  <si>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</si>
  <si>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</si>
  <si>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</si>
  <si>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</si>
  <si>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</si>
  <si>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</si>
  <si>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</si>
  <si>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</si>
  <si>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</si>
  <si>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</si>
  <si>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</si>
  <si>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</si>
  <si>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</si>
  <si>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</si>
  <si>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</si>
  <si>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</si>
  <si>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</si>
  <si>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</si>
  <si>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</si>
  <si>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</si>
  <si>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</si>
  <si>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</si>
  <si>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</si>
  <si>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</si>
  <si>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</si>
  <si>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</si>
  <si>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</si>
  <si>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</si>
  <si>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</si>
  <si>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</si>
  <si>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</si>
  <si>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</si>
  <si>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</si>
  <si>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</si>
  <si>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</si>
  <si>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</si>
  <si>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</si>
  <si>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</si>
  <si>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</si>
  <si>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</si>
  <si>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</si>
  <si>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</si>
  <si>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</si>
  <si>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</si>
  <si>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</si>
  <si>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</si>
  <si>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</si>
  <si>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</si>
  <si>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</si>
  <si>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</si>
  <si>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</si>
  <si>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</si>
  <si>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</si>
  <si>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</si>
  <si>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</si>
  <si>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</si>
  <si>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</si>
  <si>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</si>
  <si>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</si>
  <si>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</si>
  <si>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</si>
  <si>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</si>
  <si>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</si>
  <si>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</si>
  <si>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</si>
  <si>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</si>
  <si>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</si>
  <si>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</si>
  <si>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</si>
  <si>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</si>
  <si>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</si>
  <si>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</si>
  <si>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</si>
  <si>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</si>
  <si>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</si>
  <si>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</si>
  <si>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</si>
  <si>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</si>
  <si>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</si>
  <si>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</si>
  <si>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</si>
  <si>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</si>
  <si>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</si>
  <si>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</si>
  <si>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</si>
  <si>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</si>
  <si>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</si>
  <si>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</si>
  <si>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</si>
  <si>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</si>
  <si>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</si>
  <si>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</si>
  <si>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</si>
  <si>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</si>
  <si>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</si>
  <si>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</si>
  <si>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</si>
  <si>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</si>
  <si>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</si>
  <si>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</si>
  <si>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</si>
  <si>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</si>
  <si>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</si>
  <si>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</si>
  <si>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</si>
  <si>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</si>
  <si>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</si>
  <si>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</si>
  <si>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</si>
  <si>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</si>
  <si>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</si>
  <si>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</si>
  <si>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</si>
  <si>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</si>
  <si>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</si>
  <si>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</si>
  <si>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</si>
  <si>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</si>
  <si>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</si>
  <si>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</si>
  <si>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</si>
  <si>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</si>
  <si>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</si>
  <si>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</si>
  <si>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</si>
  <si>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</si>
  <si>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</si>
  <si>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</si>
  <si>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</si>
  <si>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</si>
  <si>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</si>
  <si>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</si>
  <si>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</si>
  <si>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</si>
  <si>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</si>
  <si>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</si>
  <si>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</si>
  <si>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</si>
  <si>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</si>
  <si>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</si>
  <si>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</si>
  <si>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</si>
  <si>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</si>
  <si>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</si>
  <si>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</si>
  <si>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</si>
  <si>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</si>
  <si>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</si>
  <si>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</si>
  <si>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</si>
  <si>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</si>
  <si>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</si>
  <si>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</si>
  <si>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</si>
  <si>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</si>
  <si>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</si>
  <si>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</si>
  <si>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</si>
  <si>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</si>
  <si>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</si>
  <si>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</si>
  <si>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</si>
  <si>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</si>
  <si>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</si>
  <si>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</si>
  <si>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</si>
  <si>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</si>
  <si>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</si>
  <si>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</si>
  <si>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</si>
  <si>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</si>
  <si>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</si>
  <si>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</si>
  <si>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</si>
  <si>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</si>
  <si>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</si>
  <si>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</si>
  <si>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</si>
  <si>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</si>
  <si>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</si>
  <si>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</si>
  <si>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</si>
  <si>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</si>
  <si>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</si>
  <si>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</si>
  <si>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</si>
  <si>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</si>
  <si>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</si>
  <si>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</si>
  <si>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</si>
  <si>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</si>
  <si>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</si>
  <si>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</si>
  <si>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</si>
  <si>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</si>
  <si>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</si>
  <si>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</si>
  <si>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</si>
  <si>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</si>
  <si>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</si>
  <si>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</si>
  <si>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</si>
  <si>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</si>
  <si>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</si>
  <si>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</si>
  <si>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</si>
  <si>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</si>
  <si>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</si>
  <si>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</si>
  <si>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</si>
  <si>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</si>
  <si>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</si>
  <si>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</si>
  <si>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</si>
  <si>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</si>
  <si>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</si>
  <si>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</si>
  <si>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</si>
  <si>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</si>
  <si>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</si>
  <si>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</si>
  <si>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</si>
  <si>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</si>
  <si>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</si>
  <si>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</si>
  <si>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</si>
  <si>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</si>
  <si>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</si>
  <si>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</si>
  <si>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</si>
  <si>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</si>
  <si>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</si>
  <si>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</si>
  <si>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</si>
  <si>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</si>
  <si>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</si>
  <si>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</si>
  <si>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</si>
  <si>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</si>
  <si>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</si>
  <si>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</si>
  <si>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</si>
  <si>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</si>
  <si>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</si>
  <si>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</si>
  <si>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</si>
  <si>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</si>
  <si>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</si>
  <si>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</si>
  <si>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</si>
  <si>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</si>
  <si>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</si>
  <si>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</si>
  <si>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</si>
  <si>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</si>
  <si>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</si>
  <si>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</si>
  <si>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</si>
  <si>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</si>
  <si>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</si>
  <si>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</si>
  <si>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</si>
  <si>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</si>
  <si>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</si>
  <si>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</si>
  <si>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</si>
  <si>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</si>
  <si>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</si>
  <si>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</si>
  <si>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</si>
  <si>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</si>
  <si>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</si>
  <si>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</si>
  <si>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</si>
  <si>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</si>
  <si>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</si>
  <si>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</si>
  <si>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</si>
  <si>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</si>
  <si>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</si>
  <si>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</si>
  <si>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</si>
  <si>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</si>
  <si>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</si>
  <si>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</si>
  <si>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</si>
  <si>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</si>
  <si>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</si>
  <si>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</si>
  <si>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</si>
  <si>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</si>
  <si>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</si>
  <si>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</si>
  <si>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</si>
  <si>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</si>
  <si>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</si>
  <si>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</si>
  <si>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</si>
  <si>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</si>
  <si>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</si>
  <si>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</si>
  <si>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</si>
  <si>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</si>
  <si>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</si>
  <si>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</si>
  <si>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</si>
  <si>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</si>
  <si>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</si>
  <si>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</si>
  <si>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</si>
  <si>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</si>
  <si>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</si>
  <si>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</si>
  <si>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</si>
  <si>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</si>
  <si>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</si>
  <si>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</si>
  <si>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</si>
  <si>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</si>
  <si>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</si>
  <si>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</si>
  <si>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</si>
  <si>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</si>
  <si>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</si>
  <si>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</si>
  <si>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</si>
  <si>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</si>
  <si>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</si>
  <si>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</si>
  <si>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</si>
  <si>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</si>
  <si>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</si>
  <si>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</si>
  <si>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</si>
  <si>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</si>
  <si>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</si>
  <si>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</si>
  <si>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</si>
  <si>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</si>
  <si>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</si>
  <si>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</si>
  <si>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</si>
  <si>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</si>
  <si>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</si>
  <si>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</si>
  <si>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</si>
  <si>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</si>
  <si>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</si>
  <si>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</si>
  <si>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</si>
  <si>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</si>
  <si>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</si>
  <si>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</si>
  <si>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</si>
  <si>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</si>
  <si>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</si>
  <si>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</si>
  <si>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</si>
  <si>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</si>
  <si>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</si>
  <si>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</si>
  <si>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</si>
  <si>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</si>
  <si>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</si>
  <si>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</si>
  <si>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</si>
  <si>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</si>
  <si>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</si>
  <si>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</si>
  <si>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</si>
  <si>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</si>
  <si>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</si>
  <si>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</si>
  <si>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</si>
  <si>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</si>
  <si>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</si>
  <si>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</si>
  <si>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</si>
  <si>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</si>
  <si>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</si>
  <si>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</si>
  <si>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</si>
  <si>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</si>
  <si>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</si>
  <si>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</si>
  <si>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</si>
  <si>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</si>
  <si>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</si>
  <si>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</si>
  <si>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</si>
  <si>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</si>
  <si>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</si>
  <si>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</si>
  <si>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</si>
  <si>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</si>
  <si>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</si>
  <si>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</si>
  <si>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</si>
  <si>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</si>
  <si>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</si>
  <si>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</si>
  <si>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</si>
  <si>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</si>
  <si>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</si>
  <si>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</si>
  <si>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</si>
  <si>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</si>
  <si>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</si>
  <si>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</si>
  <si>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</si>
  <si>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</si>
  <si>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</si>
  <si>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</si>
  <si>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</si>
  <si>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</si>
  <si>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</si>
  <si>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</si>
  <si>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</si>
  <si>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</si>
  <si>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</si>
  <si>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</si>
  <si>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</si>
  <si>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</si>
  <si>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</si>
  <si>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</si>
  <si>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</si>
  <si>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</si>
  <si>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</si>
  <si>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</si>
  <si>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</si>
  <si>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</si>
  <si>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</si>
  <si>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</si>
  <si>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</si>
  <si>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</si>
  <si>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</si>
  <si>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</si>
  <si>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</si>
  <si>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</si>
  <si>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</si>
  <si>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</si>
  <si>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</si>
  <si>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</si>
  <si>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</si>
  <si>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</si>
  <si>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</si>
  <si>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</si>
  <si>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</si>
  <si>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</si>
  <si>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</si>
  <si>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</si>
  <si>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</si>
  <si>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</si>
  <si>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</si>
  <si>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</si>
  <si>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</si>
  <si>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</si>
  <si>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</si>
  <si>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</si>
  <si>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</si>
  <si>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</si>
  <si>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</si>
  <si>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</si>
  <si>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</si>
  <si>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</si>
  <si>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</si>
  <si>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</si>
  <si>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</si>
  <si>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</si>
  <si>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</si>
  <si>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</si>
  <si>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</si>
  <si>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</si>
  <si>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</si>
  <si>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</si>
  <si>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</si>
  <si>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</si>
  <si>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</si>
  <si>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</si>
  <si>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</si>
  <si>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</si>
  <si>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</si>
  <si>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</si>
  <si>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</si>
  <si>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</si>
  <si>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</si>
  <si>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</si>
  <si>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</si>
  <si>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</si>
  <si>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</si>
  <si>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</si>
  <si>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</si>
  <si>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</si>
  <si>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</si>
  <si>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</si>
  <si>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</si>
  <si>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</si>
  <si>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</si>
  <si>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</si>
  <si>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</si>
  <si>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</si>
  <si>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</si>
  <si>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</si>
  <si>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</si>
  <si>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</si>
  <si>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</si>
  <si>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</si>
  <si>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</si>
  <si>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</si>
  <si>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</si>
  <si>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</si>
  <si>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</si>
  <si>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</si>
  <si>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</si>
  <si>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</si>
  <si>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</si>
  <si>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</si>
  <si>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</si>
  <si>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</si>
  <si>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</si>
  <si>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</si>
  <si>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</si>
  <si>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</si>
  <si>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</si>
  <si>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</si>
  <si>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</si>
  <si>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</si>
  <si>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</si>
  <si>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</si>
  <si>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</si>
  <si>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</si>
  <si>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</si>
  <si>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</si>
  <si>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</si>
  <si>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</si>
  <si>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</si>
  <si>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</si>
  <si>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</si>
  <si>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</si>
  <si>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</si>
  <si>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</si>
  <si>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</si>
  <si>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</si>
  <si>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</si>
  <si>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</si>
  <si>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</si>
  <si>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</si>
  <si>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</si>
  <si>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</si>
  <si>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</si>
  <si>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</si>
  <si>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</si>
  <si>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</si>
  <si>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</si>
  <si>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</si>
  <si>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</si>
  <si>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</si>
  <si>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</si>
  <si>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</si>
  <si>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</si>
  <si>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</si>
  <si>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</si>
  <si>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</si>
  <si>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</si>
  <si>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</si>
  <si>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</si>
  <si>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</si>
  <si>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</si>
  <si>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</si>
  <si>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</si>
  <si>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</si>
  <si>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</si>
  <si>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</si>
  <si>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</si>
  <si>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</si>
  <si>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</si>
  <si>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</si>
  <si>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</si>
  <si>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</si>
  <si>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</si>
  <si>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</si>
  <si>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</si>
  <si>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</si>
  <si>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</si>
  <si>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</si>
  <si>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</si>
  <si>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</si>
  <si>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</si>
  <si>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</si>
  <si>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</si>
  <si>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</si>
  <si>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</si>
  <si>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</si>
  <si>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</si>
  <si>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</si>
  <si>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</si>
  <si>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</si>
  <si>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</si>
  <si>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</si>
  <si>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</si>
  <si>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</si>
  <si>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</si>
  <si>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</si>
  <si>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</si>
  <si>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</si>
  <si>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</si>
  <si>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</si>
  <si>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</si>
  <si>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</si>
  <si>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</si>
  <si>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</si>
  <si>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</si>
  <si>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</si>
  <si>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</si>
  <si>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</si>
  <si>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</si>
  <si>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</si>
  <si>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</si>
  <si>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</si>
  <si>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</si>
  <si>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</si>
  <si>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</si>
  <si>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</si>
  <si>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</si>
  <si>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</si>
  <si>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</si>
  <si>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</si>
  <si>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</si>
  <si>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</si>
  <si>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</si>
  <si>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</si>
  <si>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</si>
  <si>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</si>
  <si>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</si>
  <si>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</si>
  <si>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</si>
  <si>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</si>
  <si>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</si>
  <si>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</si>
  <si>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</si>
  <si>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</si>
  <si>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</si>
  <si>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</si>
  <si>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</si>
  <si>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</si>
  <si>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</si>
  <si>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</si>
  <si>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</si>
  <si>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</si>
  <si>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</si>
  <si>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</si>
  <si>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</si>
  <si>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</si>
  <si>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</si>
  <si>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</si>
  <si>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</si>
  <si>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</si>
  <si>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</si>
  <si>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</si>
  <si>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</si>
  <si>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</si>
  <si>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</si>
  <si>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</si>
  <si>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</si>
  <si>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</si>
  <si>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</si>
  <si>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</si>
  <si>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</si>
  <si>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</si>
  <si>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</si>
  <si>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</si>
  <si>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</si>
  <si>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</si>
  <si>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</si>
  <si>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</si>
  <si>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</si>
  <si>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</si>
  <si>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</si>
  <si>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</si>
  <si>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</si>
  <si>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</si>
  <si>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</si>
  <si>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</si>
  <si>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</si>
  <si>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</si>
  <si>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</si>
  <si>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</si>
  <si>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</si>
  <si>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</si>
  <si>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</si>
  <si>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</si>
  <si>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</si>
  <si>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</si>
  <si>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</si>
  <si>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</si>
  <si>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</si>
  <si>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</si>
  <si>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</si>
  <si>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</si>
  <si>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</si>
  <si>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</si>
  <si>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</si>
  <si>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</si>
  <si>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</si>
  <si>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</si>
  <si>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</si>
  <si>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</si>
  <si>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</si>
  <si>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</si>
  <si>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</si>
  <si>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</si>
  <si>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</si>
  <si>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</si>
  <si>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</si>
  <si>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</si>
  <si>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</si>
  <si>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</si>
  <si>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</si>
  <si>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</si>
  <si>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</si>
  <si>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</si>
  <si>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</si>
  <si>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</si>
  <si>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</si>
  <si>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</si>
  <si>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</si>
  <si>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</si>
  <si>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</si>
  <si>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</si>
  <si>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</si>
  <si>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</si>
  <si>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</si>
  <si>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</si>
  <si>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</si>
  <si>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</si>
  <si>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</si>
  <si>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</si>
  <si>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</si>
  <si>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</si>
  <si>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</si>
  <si>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</si>
  <si>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</si>
  <si>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</si>
  <si>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</si>
  <si>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</si>
  <si>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</si>
  <si>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</si>
  <si>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</si>
  <si>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</si>
  <si>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</si>
  <si>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</si>
  <si>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</si>
  <si>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</si>
  <si>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</si>
  <si>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</si>
  <si>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</si>
  <si>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</si>
  <si>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</si>
  <si>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</si>
  <si>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</si>
  <si>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</si>
  <si>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</si>
  <si>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</si>
  <si>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</si>
  <si>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</si>
  <si>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</si>
  <si>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</si>
  <si>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</si>
  <si>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</si>
  <si>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</si>
  <si>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</si>
  <si>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</si>
  <si>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</si>
  <si>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</si>
  <si>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</si>
  <si>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</si>
  <si>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</si>
  <si>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</si>
  <si>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</si>
  <si>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</si>
  <si>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</si>
  <si>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</si>
  <si>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</si>
  <si>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</si>
  <si>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</si>
  <si>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</si>
  <si>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</si>
  <si>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</si>
  <si>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</si>
  <si>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</si>
  <si>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</si>
  <si>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</si>
  <si>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</si>
  <si>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</si>
  <si>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</si>
  <si>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</si>
  <si>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</si>
  <si>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</si>
  <si>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</si>
  <si>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</si>
  <si>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</si>
  <si>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</si>
  <si>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</si>
  <si>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</si>
  <si>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</si>
  <si>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</si>
  <si>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</si>
  <si>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</si>
  <si>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</si>
  <si>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</si>
  <si>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</si>
  <si>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</si>
  <si>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</si>
  <si>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</si>
  <si>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</si>
  <si>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</si>
  <si>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</si>
  <si>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</si>
  <si>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</si>
  <si>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</si>
  <si>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</si>
  <si>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</si>
  <si>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</si>
  <si>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</si>
  <si>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</si>
  <si>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</si>
  <si>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</si>
  <si>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</si>
  <si>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</si>
  <si>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</si>
  <si>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</si>
  <si>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</si>
  <si>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</si>
  <si>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</si>
  <si>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</si>
  <si>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</si>
  <si>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</si>
  <si>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</si>
  <si>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</si>
  <si>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</si>
  <si>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</si>
  <si>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</si>
  <si>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</si>
  <si>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</si>
  <si>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</si>
  <si>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</si>
  <si>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</si>
  <si>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</si>
  <si>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</si>
  <si>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</si>
  <si>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</si>
  <si>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</si>
  <si>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</si>
  <si>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</si>
  <si>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</si>
  <si>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</si>
  <si>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</si>
  <si>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</si>
  <si>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</si>
  <si>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</si>
  <si>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</si>
  <si>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</si>
  <si>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</si>
  <si>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</si>
  <si>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</si>
  <si>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</si>
  <si>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</si>
  <si>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</si>
  <si>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</si>
  <si>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</si>
  <si>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</si>
  <si>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</si>
  <si>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</si>
  <si>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</si>
  <si>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</si>
  <si>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</si>
  <si>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</si>
  <si>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</si>
  <si>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</si>
  <si>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</si>
  <si>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</si>
  <si>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</si>
  <si>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</si>
  <si>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</si>
  <si>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</si>
  <si>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</si>
  <si>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</si>
  <si>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</si>
  <si>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</si>
  <si>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</si>
  <si>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</si>
  <si>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</si>
  <si>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</si>
  <si>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</si>
  <si>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</si>
  <si>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</si>
  <si>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</si>
  <si>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</si>
  <si>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</si>
  <si>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</si>
  <si>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</si>
  <si>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</si>
  <si>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</si>
  <si>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</si>
  <si>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</si>
  <si>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</si>
  <si>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</si>
  <si>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</si>
  <si>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</si>
  <si>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</si>
  <si>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</si>
  <si>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</si>
  <si>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</si>
  <si>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</si>
  <si>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</si>
  <si>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</si>
  <si>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</si>
  <si>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</si>
  <si>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</si>
  <si>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</si>
  <si>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</si>
  <si>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</si>
  <si>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</si>
  <si>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</si>
  <si>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</si>
  <si>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</si>
  <si>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</si>
  <si>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</si>
  <si>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</si>
  <si>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</si>
  <si>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</si>
  <si>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</si>
  <si>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</si>
  <si>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</si>
  <si>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</si>
  <si>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</si>
  <si>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</si>
  <si>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</si>
  <si>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</si>
  <si>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</si>
  <si>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</si>
  <si>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</si>
  <si>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</si>
  <si>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</si>
  <si>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</si>
  <si>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</si>
  <si>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</si>
  <si>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</si>
  <si>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</si>
  <si>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</si>
  <si>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</si>
  <si>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</si>
  <si>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</si>
  <si>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</si>
  <si>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</si>
  <si>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</si>
  <si>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</si>
  <si>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</si>
  <si>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</si>
  <si>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</si>
  <si>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</si>
  <si>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</si>
  <si>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</si>
  <si>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</si>
  <si>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</si>
  <si>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</si>
  <si>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</si>
  <si>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</si>
  <si>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</si>
  <si>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</si>
  <si>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</si>
  <si>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</si>
  <si>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</si>
  <si>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</si>
  <si>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</si>
  <si>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</si>
  <si>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</si>
  <si>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</si>
  <si>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</si>
  <si>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</si>
  <si>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</si>
  <si>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</si>
  <si>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</si>
  <si>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</si>
  <si>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</si>
  <si>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</si>
  <si>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</si>
  <si>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</si>
  <si>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</si>
  <si>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</si>
  <si>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</si>
  <si>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</si>
  <si>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</si>
  <si>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</si>
  <si>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</si>
  <si>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</si>
  <si>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</si>
  <si>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</si>
  <si>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</si>
  <si>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</si>
  <si>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</si>
  <si>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</si>
  <si>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</si>
  <si>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</si>
  <si>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</si>
  <si>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</si>
  <si>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</si>
  <si>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</si>
  <si>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</si>
  <si>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</si>
  <si>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</si>
  <si>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</si>
  <si>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</si>
  <si>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</si>
  <si>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</si>
  <si>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</si>
  <si>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</si>
  <si>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</si>
  <si>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</si>
  <si>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</si>
  <si>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</si>
  <si>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</si>
  <si>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</si>
  <si>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</si>
  <si>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</si>
  <si>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</si>
  <si>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</si>
  <si>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</si>
  <si>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</si>
  <si>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</si>
  <si>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</si>
  <si>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</si>
  <si>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</si>
  <si>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</si>
  <si>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</si>
  <si>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</si>
  <si>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</si>
  <si>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</si>
  <si>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</si>
  <si>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</si>
  <si>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</si>
  <si>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</si>
  <si>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</si>
  <si>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</si>
  <si>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</si>
  <si>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</si>
  <si>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</si>
  <si>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</si>
  <si>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</si>
  <si>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</si>
  <si>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</si>
  <si>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</si>
  <si>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</si>
  <si>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</si>
  <si>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</si>
  <si>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</si>
  <si>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</si>
  <si>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</si>
  <si>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</si>
  <si>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</si>
  <si>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</si>
  <si>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</si>
  <si>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</si>
  <si>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</si>
  <si>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</si>
  <si>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</si>
  <si>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</si>
  <si>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</si>
  <si>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</si>
  <si>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</si>
  <si>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</si>
  <si>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</si>
  <si>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</si>
  <si>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</si>
  <si>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</si>
  <si>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</si>
  <si>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</si>
  <si>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</si>
  <si>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</si>
  <si>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</si>
  <si>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</si>
  <si>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</si>
  <si>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</si>
  <si>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</si>
  <si>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</si>
  <si>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</si>
  <si>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</si>
  <si>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</si>
  <si>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</si>
  <si>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</si>
  <si>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</si>
  <si>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</si>
  <si>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</si>
  <si>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</si>
  <si>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</si>
  <si>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</si>
  <si>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</si>
  <si>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</si>
  <si>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</si>
  <si>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</si>
  <si>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</si>
  <si>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</si>
  <si>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</si>
  <si>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</si>
  <si>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</si>
  <si>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</si>
  <si>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</si>
  <si>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</si>
  <si>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</si>
  <si>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</si>
  <si>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</si>
  <si>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</si>
  <si>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</si>
  <si>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</si>
  <si>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</si>
  <si>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</si>
  <si>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</si>
  <si>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</si>
  <si>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</si>
  <si>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</si>
  <si>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</si>
  <si>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</si>
  <si>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</si>
  <si>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</si>
  <si>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</si>
  <si>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</si>
  <si>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</si>
  <si>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</si>
  <si>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</si>
  <si>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</si>
  <si>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</si>
  <si>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</si>
  <si>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</si>
  <si>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</si>
  <si>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</si>
  <si>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</si>
  <si>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</si>
  <si>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</si>
  <si>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</si>
  <si>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</si>
  <si>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</si>
  <si>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</si>
  <si>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</si>
  <si>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</si>
  <si>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</si>
  <si>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</si>
  <si>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</si>
  <si>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</si>
  <si>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</si>
  <si>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</si>
  <si>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</si>
  <si>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</si>
  <si>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</si>
  <si>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</si>
  <si>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</si>
  <si>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</si>
  <si>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</si>
  <si>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</si>
  <si>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</si>
  <si>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</si>
  <si>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</si>
  <si>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</si>
  <si>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</si>
  <si>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</si>
  <si>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</si>
  <si>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</si>
  <si>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</si>
  <si>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</si>
  <si>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</si>
  <si>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</si>
  <si>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</si>
  <si>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</si>
  <si>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</si>
  <si>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</si>
  <si>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</si>
  <si>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</si>
  <si>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</si>
  <si>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</si>
  <si>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</si>
  <si>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</si>
  <si>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</si>
  <si>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</si>
  <si>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</si>
  <si>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</si>
  <si>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</si>
  <si>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</si>
  <si>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</si>
  <si>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</si>
  <si>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</si>
  <si>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</si>
  <si>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</si>
  <si>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</si>
  <si>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</si>
  <si>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</si>
  <si>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</si>
  <si>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</si>
  <si>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</si>
  <si>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</si>
  <si>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</si>
  <si>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</si>
  <si>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</si>
  <si>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</si>
  <si>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</si>
  <si>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</si>
  <si>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</si>
  <si>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</si>
  <si>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</si>
  <si>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</si>
  <si>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</si>
  <si>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</si>
  <si>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</si>
  <si>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</si>
  <si>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</si>
  <si>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</si>
  <si>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</si>
  <si>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</si>
  <si>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</si>
  <si>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</si>
  <si>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</si>
  <si>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</si>
  <si>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</si>
  <si>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</si>
  <si>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</si>
  <si>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</si>
  <si>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</si>
  <si>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</si>
  <si>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</si>
  <si>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</si>
  <si>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</si>
  <si>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</si>
  <si>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</si>
  <si>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</si>
  <si>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</si>
  <si>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</si>
  <si>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</si>
  <si>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</si>
  <si>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</si>
  <si>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</si>
  <si>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</si>
  <si>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</si>
  <si>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</si>
  <si>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</si>
  <si>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</si>
  <si>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</si>
  <si>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</si>
  <si>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</si>
  <si>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</si>
  <si>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</si>
  <si>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</si>
  <si>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</si>
  <si>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</si>
  <si>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</si>
  <si>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</si>
  <si>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</si>
  <si>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</si>
  <si>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</si>
  <si>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</si>
  <si>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</si>
  <si>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</si>
  <si>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</si>
  <si>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</si>
  <si>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</si>
  <si>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</si>
  <si>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</si>
  <si>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</si>
  <si>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</si>
  <si>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</si>
  <si>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</si>
  <si>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</si>
  <si>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</si>
  <si>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</si>
  <si>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</si>
  <si>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</si>
  <si>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</si>
  <si>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</si>
  <si>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</si>
  <si>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</si>
  <si>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</si>
  <si>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</si>
  <si>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</si>
  <si>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</si>
  <si>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</si>
  <si>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</si>
  <si>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</si>
  <si>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</si>
  <si>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</si>
  <si>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</si>
  <si>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</si>
  <si>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</si>
  <si>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</si>
  <si>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</si>
  <si>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</si>
  <si>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</si>
  <si>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</si>
  <si>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</si>
  <si>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</si>
  <si>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</si>
  <si>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</si>
  <si>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</si>
  <si>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</si>
  <si>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</si>
  <si>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</si>
  <si>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</si>
  <si>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</si>
  <si>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</si>
  <si>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</si>
  <si>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</si>
  <si>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</si>
  <si>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</si>
  <si>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</si>
  <si>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</si>
  <si>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</si>
  <si>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</si>
  <si>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</si>
  <si>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</si>
  <si>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</si>
  <si>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</si>
  <si>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</si>
  <si>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</si>
  <si>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</si>
  <si>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</si>
  <si>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</si>
  <si>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</si>
  <si>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</si>
  <si>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</si>
  <si>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</si>
  <si>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</si>
  <si>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</si>
  <si>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</si>
  <si>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</si>
  <si>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</si>
  <si>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</si>
  <si>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</si>
  <si>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</si>
  <si>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</si>
  <si>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</si>
  <si>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</si>
  <si>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</si>
  <si>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</si>
  <si>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</si>
  <si>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</si>
  <si>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</si>
  <si>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</si>
  <si>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</si>
  <si>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</si>
  <si>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</si>
  <si>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</si>
  <si>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</si>
  <si>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</si>
  <si>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</si>
  <si>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</si>
  <si>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</si>
  <si>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</si>
  <si>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</si>
  <si>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</si>
  <si>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</si>
  <si>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</si>
  <si>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</si>
  <si>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</si>
  <si>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</si>
  <si>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</si>
  <si>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</si>
  <si>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</si>
  <si>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</si>
  <si>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</si>
  <si>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</si>
  <si>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</si>
  <si>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</si>
  <si>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</si>
  <si>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</si>
  <si>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</si>
  <si>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</si>
  <si>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</si>
  <si>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</si>
  <si>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</si>
  <si>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</si>
  <si>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</si>
  <si>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</si>
  <si>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</si>
  <si>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</si>
  <si>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</si>
  <si>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</si>
  <si>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</si>
  <si>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</si>
  <si>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</si>
  <si>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</si>
  <si>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</si>
  <si>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</si>
  <si>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</si>
  <si>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</si>
  <si>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</si>
  <si>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</si>
  <si>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</si>
  <si>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</si>
  <si>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</si>
  <si>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</si>
  <si>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</si>
  <si>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</si>
  <si>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</si>
  <si>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</si>
  <si>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</si>
  <si>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</si>
  <si>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</si>
  <si>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</si>
  <si>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</si>
  <si>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</si>
  <si>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</si>
  <si>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</si>
  <si>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</si>
  <si>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</si>
  <si>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</si>
  <si>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</si>
  <si>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</si>
  <si>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</si>
  <si>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</si>
  <si>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</si>
  <si>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</si>
  <si>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</si>
  <si>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</si>
  <si>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</si>
  <si>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</si>
  <si>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</si>
  <si>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</si>
  <si>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</si>
  <si>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</si>
  <si>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</si>
  <si>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</si>
  <si>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</si>
  <si>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</si>
  <si>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</si>
  <si>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</si>
  <si>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</si>
  <si>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</si>
  <si>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</si>
  <si>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</si>
  <si>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</si>
  <si>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</si>
  <si>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</si>
  <si>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</si>
  <si>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</si>
  <si>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</si>
  <si>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</si>
  <si>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</si>
  <si>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</si>
  <si>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</si>
  <si>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</si>
  <si>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</si>
  <si>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</si>
  <si>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</si>
  <si>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</si>
  <si>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</si>
  <si>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</si>
  <si>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</si>
  <si>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</si>
  <si>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</si>
  <si>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</si>
  <si>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</si>
  <si>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</si>
  <si>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</si>
  <si>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</si>
  <si>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</si>
  <si>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</si>
  <si>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</si>
  <si>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</si>
  <si>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</si>
  <si>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</si>
  <si>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</si>
  <si>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</si>
  <si>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</si>
  <si>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</si>
  <si>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</si>
  <si>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</si>
  <si>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</si>
  <si>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</si>
  <si>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</si>
  <si>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</si>
  <si>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</si>
  <si>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</si>
  <si>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</si>
  <si>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</si>
  <si>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</si>
  <si>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</si>
  <si>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</si>
  <si>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</si>
  <si>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</si>
  <si>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</si>
  <si>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</si>
  <si>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</si>
  <si>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</si>
  <si>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</si>
  <si>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</si>
  <si>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</si>
  <si>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</si>
  <si>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</si>
  <si>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</si>
  <si>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</si>
  <si>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</si>
  <si>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</si>
  <si>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</si>
  <si>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</si>
  <si>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</si>
  <si>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</si>
  <si>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</si>
  <si>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</si>
  <si>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</si>
  <si>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</si>
  <si>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</si>
  <si>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</si>
  <si>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</si>
  <si>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</si>
  <si>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</si>
  <si>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</si>
  <si>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</si>
  <si>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</si>
  <si>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</si>
  <si>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</si>
  <si>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</si>
  <si>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</si>
  <si>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</si>
  <si>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</si>
  <si>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</si>
  <si>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</si>
  <si>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</si>
  <si>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</si>
  <si>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</si>
  <si>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</si>
  <si>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</si>
  <si>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</si>
  <si>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</si>
  <si>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</si>
  <si>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</si>
  <si>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</si>
  <si>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</si>
  <si>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</si>
  <si>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</si>
  <si>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</si>
  <si>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</si>
  <si>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</si>
  <si>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</si>
  <si>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</si>
  <si>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</si>
  <si>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</si>
  <si>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</si>
  <si>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</si>
  <si>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</si>
  <si>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</si>
  <si>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</si>
  <si>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</si>
  <si>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</si>
  <si>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</si>
  <si>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</si>
  <si>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</si>
  <si>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</si>
  <si>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</si>
  <si>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</si>
  <si>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</si>
  <si>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</si>
  <si>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</si>
  <si>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</si>
  <si>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</si>
  <si>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</si>
  <si>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</si>
  <si>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</si>
  <si>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</si>
  <si>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</si>
  <si>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</si>
  <si>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</si>
  <si>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</si>
  <si>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</si>
  <si>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</si>
  <si>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</si>
  <si>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</si>
  <si>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</si>
  <si>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</si>
  <si>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</si>
  <si>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</si>
  <si>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</si>
  <si>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</si>
  <si>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</si>
  <si>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</si>
  <si>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</si>
  <si>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</si>
  <si>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</si>
  <si>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</si>
  <si>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</si>
  <si>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</si>
  <si>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</si>
  <si>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</si>
  <si>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</si>
  <si>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</si>
  <si>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</si>
  <si>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</si>
  <si>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</si>
  <si>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</si>
  <si>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</si>
  <si>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</si>
  <si>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</si>
  <si>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</si>
  <si>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</si>
  <si>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</si>
  <si>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</si>
  <si>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</si>
  <si>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</si>
  <si>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</si>
  <si>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</si>
  <si>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</si>
  <si>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</si>
  <si>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</si>
  <si>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</si>
  <si>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</si>
  <si>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</si>
  <si>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</si>
  <si>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</si>
  <si>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</si>
  <si>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</si>
  <si>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</si>
  <si>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</si>
  <si>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</si>
  <si>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</si>
  <si>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</si>
  <si>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</si>
  <si>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</si>
  <si>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</si>
  <si>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</si>
  <si>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</si>
  <si>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</si>
  <si>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</si>
  <si>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</si>
  <si>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</si>
  <si>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</si>
  <si>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</si>
  <si>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</si>
  <si>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</si>
  <si>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</si>
  <si>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</si>
  <si>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</si>
  <si>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</si>
  <si>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</si>
  <si>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</si>
  <si>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</si>
  <si>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</si>
  <si>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</si>
  <si>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</si>
  <si>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</si>
  <si>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</si>
  <si>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</si>
  <si>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</si>
  <si>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</si>
  <si>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</si>
  <si>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</si>
  <si>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</si>
  <si>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</si>
  <si>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</si>
  <si>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</si>
  <si>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</si>
  <si>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</si>
  <si>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</si>
  <si>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</si>
  <si>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</si>
  <si>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</si>
  <si>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</si>
  <si>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</si>
  <si>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</si>
  <si>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</si>
  <si>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</si>
  <si>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</si>
  <si>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</si>
  <si>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</si>
  <si>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</si>
  <si>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</si>
  <si>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</si>
  <si>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</si>
  <si>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</si>
  <si>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</si>
  <si>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</si>
  <si>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</si>
  <si>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</si>
  <si>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</si>
  <si>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</si>
  <si>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</si>
  <si>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</si>
  <si>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</si>
  <si>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</si>
  <si>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</si>
  <si>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</si>
  <si>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</si>
  <si>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</si>
  <si>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</si>
  <si>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</si>
  <si>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</si>
  <si>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</si>
  <si>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</si>
  <si>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</si>
  <si>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</si>
  <si>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</si>
  <si>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</si>
  <si>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</si>
  <si>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</si>
  <si>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</si>
  <si>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</si>
  <si>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</si>
  <si>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</si>
  <si>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</si>
  <si>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</si>
  <si>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</si>
  <si>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</si>
  <si>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</si>
  <si>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</si>
  <si>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</si>
  <si>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</si>
  <si>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</si>
  <si>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</si>
  <si>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</si>
  <si>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</si>
  <si>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</si>
  <si>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</si>
  <si>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</si>
  <si>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</si>
  <si>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</si>
  <si>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</si>
  <si>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</si>
  <si>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</si>
  <si>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</si>
  <si>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</si>
  <si>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</si>
  <si>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</si>
  <si>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</si>
  <si>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</si>
  <si>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</si>
  <si>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</si>
  <si>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</si>
  <si>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</si>
  <si>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</si>
  <si>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</si>
  <si>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</si>
  <si>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</si>
  <si>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</si>
  <si>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</si>
  <si>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</si>
  <si>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</si>
  <si>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</si>
  <si>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</si>
  <si>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</si>
  <si>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</si>
  <si>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</si>
  <si>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</si>
  <si>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</si>
  <si>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</si>
  <si>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</si>
  <si>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</si>
  <si>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</si>
  <si>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</si>
  <si>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</si>
  <si>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</si>
  <si>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</si>
  <si>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</si>
  <si>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</si>
  <si>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</si>
  <si>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</si>
  <si>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</si>
  <si>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</si>
  <si>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</si>
  <si>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</si>
  <si>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</si>
  <si>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</si>
  <si>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</si>
  <si>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</si>
  <si>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</si>
  <si>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</si>
  <si>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</si>
  <si>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</si>
  <si>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</si>
  <si>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</si>
  <si>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</si>
  <si>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</si>
  <si>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</si>
  <si>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</si>
  <si>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</si>
  <si>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</si>
  <si>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</si>
  <si>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</si>
  <si>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</si>
  <si>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</si>
  <si>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</si>
  <si>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</si>
  <si>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</si>
  <si>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</si>
  <si>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</si>
  <si>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</si>
  <si>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</si>
  <si>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</si>
  <si>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</si>
  <si>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</si>
  <si>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</si>
  <si>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</si>
  <si>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</si>
  <si>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</si>
  <si>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</si>
  <si>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</si>
  <si>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</si>
  <si>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</si>
  <si>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</si>
  <si>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</si>
  <si>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</si>
  <si>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</si>
  <si>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</si>
  <si>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</si>
  <si>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</si>
  <si>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</si>
  <si>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</si>
  <si>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</si>
  <si>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</si>
  <si>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</si>
  <si>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</si>
  <si>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</si>
  <si>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</si>
  <si>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</si>
  <si>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</si>
  <si>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</si>
  <si>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</si>
  <si>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</si>
  <si>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</si>
  <si>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</si>
  <si>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</si>
  <si>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</si>
  <si>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</si>
  <si>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</si>
  <si>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</si>
  <si>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</si>
  <si>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</si>
  <si>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</si>
  <si>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</si>
  <si>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</si>
  <si>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</si>
  <si>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</si>
  <si>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</si>
  <si>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</si>
  <si>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</si>
  <si>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</si>
  <si>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</si>
  <si>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</si>
  <si>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</si>
  <si>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</si>
  <si>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</si>
  <si>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</si>
  <si>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</si>
  <si>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</si>
  <si>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</si>
  <si>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</si>
  <si>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</si>
  <si>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</si>
  <si>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</si>
  <si>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</si>
  <si>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</si>
  <si>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</si>
  <si>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</si>
  <si>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</si>
  <si>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</si>
  <si>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</si>
  <si>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</si>
  <si>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</si>
  <si>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</si>
  <si>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</si>
  <si>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</si>
  <si>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</si>
  <si>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</si>
  <si>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</si>
  <si>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</si>
  <si>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</si>
  <si>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</si>
  <si>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</si>
  <si>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</si>
  <si>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</si>
  <si>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</si>
  <si>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</si>
  <si>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</si>
  <si>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</si>
  <si>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</si>
  <si>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</si>
  <si>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</si>
  <si>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</si>
  <si>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</si>
  <si>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</si>
  <si>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</si>
  <si>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</si>
  <si>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</si>
  <si>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</si>
  <si>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</si>
  <si>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</si>
  <si>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</si>
  <si>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</si>
  <si>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</si>
  <si>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</si>
  <si>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</si>
  <si>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</si>
  <si>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</si>
  <si>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</si>
  <si>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</si>
  <si>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</si>
  <si>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</si>
  <si>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</si>
  <si>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</si>
  <si>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</si>
  <si>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</si>
  <si>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</si>
  <si>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</si>
  <si>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</si>
  <si>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</si>
  <si>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</si>
  <si>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</si>
  <si>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</si>
  <si>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</si>
  <si>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</si>
  <si>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</si>
  <si>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</si>
  <si>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</si>
  <si>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</si>
  <si>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</si>
  <si>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</si>
  <si>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</si>
  <si>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</si>
  <si>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</si>
  <si>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</si>
  <si>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</si>
  <si>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</si>
  <si>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</si>
  <si>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</si>
  <si>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</si>
  <si>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</si>
  <si>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</si>
  <si>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</si>
  <si>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</si>
  <si>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</si>
  <si>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</si>
  <si>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</si>
  <si>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</si>
  <si>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</si>
  <si>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</si>
  <si>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</si>
  <si>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</si>
  <si>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</si>
  <si>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</si>
  <si>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</si>
  <si>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</si>
  <si>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</si>
  <si>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</si>
  <si>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</si>
  <si>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</si>
  <si>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</si>
  <si>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</si>
  <si>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</si>
  <si>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</si>
  <si>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</si>
  <si>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</si>
  <si>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</si>
  <si>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</si>
  <si>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</si>
  <si>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</si>
  <si>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</si>
  <si>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</si>
  <si>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</si>
  <si>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</si>
  <si>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</si>
  <si>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</si>
  <si>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</si>
  <si>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</si>
  <si>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</si>
  <si>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</si>
  <si>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</si>
  <si>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</si>
  <si>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</si>
  <si>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</si>
  <si>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</si>
  <si>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</si>
  <si>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</si>
  <si>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</si>
  <si>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</si>
  <si>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</si>
  <si>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</si>
  <si>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</si>
  <si>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</si>
  <si>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</si>
  <si>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</si>
  <si>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</si>
  <si>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</si>
  <si>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</si>
  <si>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</si>
  <si>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</si>
  <si>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</si>
  <si>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</si>
  <si>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</si>
  <si>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</si>
  <si>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</si>
  <si>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</si>
  <si>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</si>
  <si>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</si>
  <si>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</si>
  <si>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</si>
  <si>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</si>
  <si>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</si>
  <si>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</si>
  <si>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</si>
  <si>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</si>
  <si>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</si>
  <si>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</si>
  <si>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</si>
  <si>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</si>
  <si>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</si>
  <si>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</si>
  <si>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</si>
  <si>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</si>
  <si>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</si>
  <si>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</si>
  <si>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</si>
  <si>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</si>
  <si>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</si>
  <si>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</si>
  <si>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</si>
  <si>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</si>
  <si>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</si>
  <si>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</si>
  <si>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</si>
  <si>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</si>
  <si>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</si>
  <si>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</si>
  <si>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</si>
  <si>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</si>
  <si>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</si>
  <si>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</si>
  <si>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</si>
  <si>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</si>
  <si>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</si>
  <si>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</si>
  <si>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</si>
  <si>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</si>
  <si>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</si>
  <si>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</si>
  <si>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</si>
  <si>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</si>
  <si>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</si>
  <si>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</si>
  <si>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</si>
  <si>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</si>
  <si>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</si>
  <si>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</si>
  <si>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</si>
  <si>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</si>
  <si>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</si>
  <si>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</si>
  <si>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</si>
  <si>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</si>
  <si>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</si>
  <si>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</si>
  <si>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</si>
  <si>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</si>
  <si>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</si>
  <si>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</si>
  <si>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</si>
  <si>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</si>
  <si>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</si>
  <si>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</si>
  <si>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</si>
  <si>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</si>
  <si>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</si>
  <si>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</si>
  <si>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</si>
  <si>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</si>
  <si>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</si>
  <si>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</si>
  <si>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</si>
  <si>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</si>
  <si>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</si>
  <si>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</si>
  <si>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</si>
  <si>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</si>
  <si>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</si>
  <si>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</si>
  <si>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</si>
  <si>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</si>
  <si>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</si>
  <si>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</si>
  <si>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</si>
  <si>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</si>
  <si>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</si>
  <si>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</si>
  <si>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</si>
  <si>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</si>
  <si>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</si>
  <si>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</si>
  <si>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</si>
  <si>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</si>
  <si>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</si>
  <si>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</si>
  <si>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</si>
  <si>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</si>
  <si>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</si>
  <si>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</si>
  <si>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</si>
  <si>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</si>
  <si>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</si>
  <si>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</si>
  <si>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</si>
  <si>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</si>
  <si>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</si>
  <si>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</si>
  <si>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</si>
  <si>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</si>
  <si>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</si>
  <si>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</si>
  <si>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</si>
  <si>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</si>
  <si>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</si>
  <si>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</si>
  <si>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</si>
  <si>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</si>
  <si>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</si>
  <si>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</si>
  <si>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</si>
  <si>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</si>
  <si>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</si>
  <si>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</si>
  <si>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</si>
  <si>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</si>
  <si>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</si>
  <si>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</si>
  <si>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</si>
  <si>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</si>
  <si>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</si>
  <si>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</si>
  <si>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</si>
  <si>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</si>
  <si>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</si>
  <si>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</si>
  <si>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</si>
  <si>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</si>
  <si>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</si>
  <si>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</si>
  <si>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</si>
  <si>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</si>
  <si>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</si>
  <si>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</si>
  <si>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</si>
  <si>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</si>
  <si>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</si>
  <si>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</si>
  <si>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</si>
  <si>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</si>
  <si>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</si>
  <si>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</si>
  <si>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</si>
  <si>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</si>
  <si>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</si>
  <si>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</si>
  <si>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</si>
  <si>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</si>
  <si>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</si>
  <si>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</si>
  <si>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</si>
  <si>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</si>
  <si>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</si>
  <si>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</si>
  <si>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</si>
  <si>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</si>
  <si>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</si>
  <si>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</si>
  <si>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</si>
  <si>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</si>
  <si>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</si>
  <si>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</si>
  <si>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</si>
  <si>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</si>
  <si>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</si>
  <si>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</si>
  <si>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</si>
  <si>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</si>
  <si>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</si>
  <si>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</si>
  <si>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</si>
  <si>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</si>
  <si>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</si>
  <si>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</si>
  <si>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</si>
  <si>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</si>
  <si>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</si>
  <si>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</si>
  <si>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</si>
  <si>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</si>
  <si>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</si>
  <si>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</si>
  <si>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</si>
  <si>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</si>
  <si>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</si>
  <si>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</si>
  <si>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</si>
  <si>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</si>
  <si>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</si>
  <si>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</si>
  <si>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</si>
  <si>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</si>
  <si>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</si>
  <si>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</si>
  <si>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</si>
  <si>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</si>
  <si>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</si>
  <si>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</si>
  <si>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</si>
  <si>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</si>
  <si>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</si>
  <si>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</si>
  <si>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</si>
  <si>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</si>
  <si>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</si>
  <si>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</si>
  <si>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</si>
  <si>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</si>
  <si>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</si>
  <si>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</si>
  <si>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</si>
  <si>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</si>
  <si>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</si>
  <si>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</si>
  <si>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</si>
  <si>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</si>
  <si>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</si>
  <si>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</si>
  <si>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</si>
  <si>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</si>
  <si>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</si>
  <si>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</si>
  <si>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</si>
  <si>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</si>
  <si>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</si>
  <si>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</si>
  <si>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</si>
  <si>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</si>
  <si>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</si>
  <si>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</si>
  <si>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</si>
  <si>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</si>
  <si>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</si>
  <si>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</si>
  <si>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</si>
  <si>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</si>
  <si>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</si>
  <si>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</si>
  <si>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</si>
  <si>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</si>
  <si>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</si>
  <si>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</si>
  <si>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</si>
  <si>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</si>
  <si>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</si>
  <si>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</si>
  <si>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</si>
  <si>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</si>
  <si>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</si>
  <si>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</si>
  <si>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</si>
  <si>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</si>
  <si>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</si>
  <si>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</si>
  <si>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</si>
  <si>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</si>
  <si>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</si>
  <si>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</si>
  <si>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</si>
  <si>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</si>
  <si>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</si>
  <si>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</si>
  <si>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</si>
  <si>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</si>
  <si>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</si>
  <si>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</si>
  <si>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</si>
  <si>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</si>
  <si>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</si>
  <si>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</si>
  <si>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</si>
  <si>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</si>
  <si>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</si>
  <si>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</si>
  <si>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</si>
  <si>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</si>
  <si>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</si>
  <si>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</si>
  <si>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</si>
  <si>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</si>
  <si>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</si>
  <si>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</si>
  <si>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</si>
  <si>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</si>
  <si>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</si>
  <si>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</si>
  <si>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</si>
  <si>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</si>
  <si>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</si>
  <si>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</si>
  <si>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</si>
  <si>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</si>
  <si>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</si>
  <si>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</si>
  <si>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</si>
  <si>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</si>
  <si>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</si>
  <si>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</si>
  <si>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</si>
  <si>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</si>
  <si>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</si>
  <si>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</si>
  <si>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</si>
  <si>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</si>
  <si>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</si>
  <si>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</si>
  <si>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</si>
  <si>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</si>
  <si>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</si>
  <si>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</si>
  <si>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</si>
  <si>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</si>
  <si>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</si>
  <si>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</si>
  <si>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</si>
  <si>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</si>
  <si>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</si>
  <si>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</si>
  <si>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</si>
  <si>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</si>
  <si>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</si>
  <si>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</si>
  <si>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</si>
  <si>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</si>
  <si>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</si>
  <si>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</si>
  <si>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</si>
  <si>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</si>
  <si>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</si>
  <si>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</si>
  <si>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</si>
  <si>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</si>
  <si>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</si>
  <si>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</si>
  <si>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</si>
  <si>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</si>
  <si>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</si>
  <si>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</si>
  <si>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</si>
  <si>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</si>
  <si>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</si>
  <si>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</si>
  <si>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</si>
  <si>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</si>
  <si>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</si>
  <si>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</si>
  <si>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</si>
  <si>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</si>
  <si>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</si>
  <si>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</si>
  <si>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</si>
  <si>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</si>
  <si>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</si>
  <si>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</si>
  <si>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</si>
  <si>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</si>
  <si>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</si>
  <si>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</si>
  <si>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</si>
  <si>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</si>
  <si>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</si>
  <si>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</si>
  <si>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</si>
  <si>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</si>
  <si>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</si>
  <si>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</si>
  <si>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</si>
  <si>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</si>
  <si>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</si>
  <si>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</si>
  <si>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</si>
  <si>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</si>
  <si>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</si>
  <si>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</si>
  <si>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</si>
  <si>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</si>
  <si>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</si>
  <si>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</si>
  <si>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</si>
  <si>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</si>
  <si>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</si>
  <si>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</si>
  <si>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</si>
  <si>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</si>
  <si>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</si>
  <si>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</si>
  <si>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</si>
  <si>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</si>
  <si>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</si>
  <si>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</si>
  <si>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</si>
  <si>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</si>
  <si>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</si>
  <si>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</si>
  <si>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</si>
  <si>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</si>
  <si>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</si>
  <si>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</si>
  <si>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</si>
  <si>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</si>
  <si>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</si>
  <si>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</si>
  <si>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</si>
  <si>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</si>
  <si>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</si>
  <si>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</si>
  <si>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</si>
  <si>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</si>
  <si>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</si>
  <si>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</si>
  <si>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</si>
  <si>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</si>
  <si>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</si>
  <si>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</si>
  <si>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</si>
  <si>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</si>
  <si>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</si>
  <si>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</si>
  <si>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</si>
  <si>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</si>
  <si>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</si>
  <si>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</si>
  <si>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</si>
  <si>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</si>
  <si>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</si>
  <si>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</si>
  <si>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</si>
  <si>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</si>
  <si>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</si>
  <si>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</si>
  <si>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</si>
  <si>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</si>
  <si>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</si>
  <si>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</si>
  <si>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</si>
  <si>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</si>
  <si>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</si>
  <si>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</si>
  <si>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</si>
  <si>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</si>
  <si>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</si>
  <si>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</si>
  <si>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</si>
  <si>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</si>
  <si>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</si>
  <si>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</si>
  <si>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</si>
  <si>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</si>
  <si>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</si>
  <si>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</si>
  <si>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</si>
  <si>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</si>
  <si>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</si>
  <si>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</si>
  <si>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</si>
  <si>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</si>
  <si>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</si>
  <si>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</si>
  <si>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</si>
  <si>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</si>
  <si>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</si>
  <si>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</si>
  <si>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</si>
  <si>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</si>
  <si>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</si>
  <si>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</si>
  <si>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</si>
  <si>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</si>
  <si>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</si>
  <si>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</si>
  <si>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</si>
  <si>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</si>
  <si>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</si>
  <si>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</si>
  <si>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</si>
  <si>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</si>
  <si>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</si>
  <si>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</si>
  <si>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</si>
  <si>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</si>
  <si>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</si>
  <si>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</si>
  <si>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</si>
  <si>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</si>
  <si>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</si>
  <si>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</si>
  <si>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</si>
  <si>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</si>
  <si>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</si>
  <si>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</si>
  <si>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</si>
  <si>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</si>
  <si>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</si>
  <si>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</si>
  <si>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</si>
  <si>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</si>
  <si>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</si>
  <si>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</si>
  <si>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</si>
  <si>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</si>
  <si>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</si>
  <si>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</si>
  <si>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</si>
  <si>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</si>
  <si>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</si>
  <si>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</si>
  <si>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</si>
  <si>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</si>
  <si>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</si>
  <si>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</si>
  <si>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</si>
  <si>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</si>
  <si>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</si>
  <si>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</si>
  <si>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</si>
  <si>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</si>
  <si>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</si>
  <si>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</si>
  <si>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</si>
  <si>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</si>
  <si>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</si>
  <si>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</si>
  <si>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</si>
  <si>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</si>
  <si>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</si>
  <si>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</si>
  <si>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</si>
  <si>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</si>
  <si>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</si>
  <si>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</si>
  <si>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</si>
  <si>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</si>
  <si>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</si>
  <si>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</si>
  <si>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</si>
  <si>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</si>
  <si>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</si>
  <si>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</si>
  <si>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</si>
  <si>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</si>
  <si>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</si>
  <si>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</si>
  <si>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</si>
  <si>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</si>
  <si>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</si>
  <si>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</si>
  <si>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</si>
  <si>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</si>
  <si>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</si>
  <si>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</si>
  <si>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</si>
  <si>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</si>
  <si>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</si>
  <si>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</si>
  <si>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</si>
  <si>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</si>
  <si>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</si>
  <si>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</si>
  <si>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</si>
  <si>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</si>
  <si>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</si>
  <si>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</si>
  <si>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</si>
  <si>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</si>
  <si>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</si>
  <si>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</si>
  <si>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</si>
  <si>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</si>
  <si>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</si>
  <si>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</si>
  <si>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</si>
  <si>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</si>
  <si>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</si>
  <si>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</si>
  <si>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</si>
  <si>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</si>
  <si>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</si>
  <si>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</si>
  <si>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</si>
  <si>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</si>
  <si>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</si>
  <si>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</si>
  <si>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</si>
  <si>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</si>
  <si>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</si>
  <si>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</si>
  <si>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</si>
  <si>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</si>
  <si>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</si>
  <si>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</si>
  <si>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</si>
  <si>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</si>
  <si>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</si>
  <si>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</si>
  <si>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</si>
  <si>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</si>
  <si>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</si>
  <si>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</si>
  <si>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</si>
  <si>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</si>
  <si>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</si>
  <si>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</si>
  <si>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</si>
  <si>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</si>
  <si>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</si>
  <si>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</si>
  <si>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</si>
  <si>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</si>
  <si>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</si>
  <si>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</si>
  <si>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</si>
  <si>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</si>
  <si>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</si>
  <si>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</si>
  <si>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</si>
  <si>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</si>
  <si>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</si>
  <si>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</si>
  <si>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</si>
  <si>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</si>
  <si>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</si>
  <si>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</si>
  <si>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</si>
  <si>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</si>
  <si>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</si>
  <si>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</si>
  <si>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</si>
  <si>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</si>
  <si>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</si>
  <si>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</si>
  <si>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</si>
  <si>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</si>
  <si>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</si>
  <si>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</si>
  <si>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</si>
  <si>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</si>
  <si>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</si>
  <si>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</si>
  <si>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</si>
  <si>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</si>
  <si>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</si>
  <si>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</si>
  <si>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</si>
  <si>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</si>
  <si>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</si>
  <si>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</si>
  <si>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</si>
  <si>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</si>
  <si>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</si>
  <si>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</si>
  <si>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</si>
  <si>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</si>
  <si>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</si>
  <si>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</si>
  <si>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</si>
  <si>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</si>
  <si>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</si>
  <si>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</si>
  <si>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</si>
  <si>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</si>
  <si>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</si>
  <si>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</si>
  <si>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</si>
  <si>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</si>
  <si>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</si>
  <si>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</si>
  <si>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</si>
  <si>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</si>
  <si>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</si>
  <si>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</si>
  <si>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</si>
  <si>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</si>
  <si>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</si>
  <si>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</si>
  <si>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</si>
  <si>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</si>
  <si>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</si>
  <si>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</si>
  <si>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</si>
  <si>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</si>
  <si>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</si>
  <si>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</si>
  <si>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</si>
  <si>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</si>
  <si>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</si>
  <si>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</si>
  <si>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</si>
  <si>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</si>
  <si>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</si>
  <si>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</si>
  <si>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</si>
  <si>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</si>
  <si>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</si>
  <si>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</si>
  <si>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</si>
  <si>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</si>
  <si>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</si>
  <si>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</si>
  <si>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</si>
  <si>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</si>
  <si>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</si>
  <si>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</si>
  <si>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</si>
  <si>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</si>
  <si>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</si>
  <si>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</si>
  <si>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</si>
  <si>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</si>
  <si>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</si>
  <si>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</si>
  <si>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</si>
  <si>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</si>
  <si>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</si>
  <si>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</si>
  <si>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</si>
  <si>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</si>
  <si>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</si>
  <si>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</si>
  <si>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</si>
  <si>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</si>
  <si>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</si>
  <si>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</si>
  <si>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</si>
  <si>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</si>
  <si>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</si>
  <si>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</si>
  <si>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</si>
  <si>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</si>
  <si>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</si>
  <si>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</si>
  <si>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</si>
  <si>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</si>
  <si>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</si>
  <si>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</si>
  <si>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</si>
  <si>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</si>
  <si>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</si>
  <si>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</si>
  <si>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</si>
  <si>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</si>
  <si>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</si>
  <si>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</si>
  <si>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</si>
  <si>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</si>
  <si>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</si>
  <si>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</si>
  <si>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</si>
  <si>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</si>
  <si>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</si>
  <si>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</si>
  <si>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</si>
  <si>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</si>
  <si>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</si>
  <si>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</si>
  <si>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</si>
  <si>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</si>
  <si>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</si>
  <si>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</si>
  <si>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</si>
  <si>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</si>
  <si>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</si>
  <si>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</si>
  <si>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</si>
  <si>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</si>
  <si>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</si>
  <si>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</si>
  <si>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</si>
  <si>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</si>
  <si>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</si>
  <si>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</si>
  <si>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</si>
  <si>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</si>
  <si>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</si>
  <si>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</si>
  <si>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</si>
  <si>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</si>
  <si>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</si>
  <si>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</si>
  <si>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</si>
  <si>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</si>
  <si>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</si>
  <si>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</si>
  <si>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</si>
  <si>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</si>
  <si>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</si>
  <si>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</si>
  <si>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</si>
  <si>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</si>
  <si>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</si>
  <si>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</si>
  <si>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</si>
  <si>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</si>
  <si>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</si>
  <si>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</si>
  <si>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</si>
  <si>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</si>
  <si>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</si>
  <si>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</si>
  <si>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</si>
  <si>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</si>
  <si>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</si>
  <si>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</si>
  <si>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</si>
  <si>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</si>
  <si>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</si>
  <si>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</si>
  <si>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</si>
  <si>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</si>
  <si>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</si>
  <si>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</si>
  <si>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</si>
  <si>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</si>
  <si>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</si>
  <si>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</si>
  <si>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</si>
  <si>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</si>
  <si>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</si>
  <si>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</si>
  <si>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</si>
  <si>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</si>
  <si>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</si>
  <si>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</si>
  <si>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</si>
  <si>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</si>
  <si>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</si>
  <si>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</si>
  <si>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</si>
  <si>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</si>
  <si>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</si>
  <si>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</si>
  <si>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</si>
  <si>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</si>
  <si>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</si>
  <si>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</si>
  <si>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</si>
  <si>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</si>
  <si>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</si>
  <si>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</si>
  <si>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</si>
  <si>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</si>
  <si>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</si>
  <si>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</si>
  <si>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</si>
  <si>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</si>
  <si>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</si>
  <si>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</si>
  <si>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</si>
  <si>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</si>
  <si>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</si>
  <si>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</si>
  <si>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</si>
  <si>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</si>
  <si>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</si>
  <si>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</si>
  <si>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</si>
  <si>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</si>
  <si>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</si>
  <si>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</si>
  <si>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</si>
  <si>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</si>
  <si>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</si>
  <si>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</si>
  <si>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</si>
  <si>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</si>
  <si>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</si>
  <si>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</si>
  <si>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</si>
  <si>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</si>
  <si>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</si>
  <si>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</si>
  <si>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</si>
  <si>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</si>
  <si>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</si>
  <si>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</si>
  <si>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</si>
  <si>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</si>
  <si>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</si>
  <si>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</si>
  <si>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</si>
  <si>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</si>
  <si>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</si>
  <si>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</si>
  <si>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</si>
  <si>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</si>
  <si>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</si>
  <si>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</si>
  <si>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</si>
  <si>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</si>
  <si>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</si>
  <si>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</si>
  <si>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</si>
  <si>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</si>
  <si>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</si>
  <si>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</si>
  <si>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</si>
  <si>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</si>
  <si>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</si>
  <si>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</si>
  <si>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</si>
  <si>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</si>
  <si>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</si>
  <si>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</si>
  <si>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</si>
  <si>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</si>
  <si>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</si>
  <si>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</si>
  <si>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</si>
  <si>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</si>
  <si>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</si>
  <si>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</si>
  <si>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</si>
  <si>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</si>
  <si>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</si>
  <si>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</si>
  <si>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</si>
  <si>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</si>
  <si>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</si>
  <si>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</si>
  <si>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</si>
  <si>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</si>
  <si>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</si>
  <si>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</si>
  <si>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</si>
  <si>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</si>
  <si>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</si>
  <si>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</si>
  <si>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</si>
  <si>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</si>
  <si>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</si>
  <si>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</si>
  <si>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</si>
  <si>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</si>
  <si>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</si>
  <si>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</si>
  <si>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</si>
  <si>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</si>
  <si>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</si>
  <si>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</si>
  <si>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</si>
  <si>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</si>
  <si>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</si>
  <si>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</si>
  <si>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</si>
  <si>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</si>
  <si>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</si>
  <si>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</si>
  <si>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</si>
  <si>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</si>
  <si>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</si>
  <si>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</si>
  <si>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</si>
  <si>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</si>
  <si>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</si>
  <si>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</si>
  <si>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</si>
  <si>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</si>
  <si>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</si>
  <si>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</si>
  <si>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</si>
  <si>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</si>
  <si>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</si>
  <si>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</si>
  <si>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</si>
  <si>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</si>
  <si>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</si>
  <si>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</si>
  <si>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</si>
  <si>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</si>
  <si>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</si>
  <si>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</si>
  <si>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</si>
  <si>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</si>
  <si>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</si>
  <si>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</si>
  <si>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</si>
  <si>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</si>
  <si>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</si>
  <si>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</si>
  <si>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</si>
  <si>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</si>
  <si>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</si>
  <si>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</si>
  <si>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</si>
  <si>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</si>
  <si>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</si>
  <si>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</si>
  <si>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</si>
  <si>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</si>
  <si>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</si>
  <si>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</si>
  <si>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</si>
  <si>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</si>
  <si>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</si>
  <si>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</si>
  <si>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</si>
  <si>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</si>
  <si>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</si>
  <si>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</si>
  <si>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</si>
  <si>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</si>
  <si>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</si>
  <si>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</si>
  <si>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</si>
  <si>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</si>
  <si>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</si>
  <si>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</si>
  <si>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</si>
  <si>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</si>
  <si>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</si>
  <si>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</si>
  <si>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</si>
  <si>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</si>
  <si>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</si>
  <si>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</si>
  <si>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</si>
  <si>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</si>
  <si>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</si>
  <si>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</si>
  <si>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</si>
  <si>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</si>
  <si>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</si>
  <si>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</si>
  <si>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</si>
  <si>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</si>
  <si>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</si>
  <si>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</si>
  <si>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</si>
  <si>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</si>
  <si>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</si>
  <si>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</si>
  <si>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</si>
  <si>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</si>
  <si>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</si>
  <si>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</si>
  <si>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</si>
  <si>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</si>
  <si>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</si>
  <si>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</si>
  <si>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</si>
  <si>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</si>
  <si>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</si>
  <si>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</si>
  <si>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</si>
  <si>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</si>
  <si>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</si>
  <si>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</si>
  <si>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</si>
  <si>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</si>
  <si>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</si>
  <si>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</si>
  <si>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</si>
  <si>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</si>
  <si>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</si>
  <si>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</si>
  <si>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</si>
  <si>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</si>
  <si>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</si>
  <si>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</si>
  <si>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</si>
  <si>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</si>
  <si>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</si>
  <si>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</si>
  <si>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</si>
  <si>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</si>
  <si>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</si>
  <si>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</si>
  <si>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</si>
  <si>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</si>
  <si>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</si>
  <si>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</si>
  <si>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</si>
  <si>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</si>
  <si>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</si>
  <si>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</si>
  <si>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</si>
  <si>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</si>
  <si>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</si>
  <si>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</si>
  <si>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</si>
  <si>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</si>
  <si>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</si>
  <si>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</si>
  <si>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</si>
  <si>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</si>
  <si>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</si>
  <si>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</si>
  <si>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</si>
  <si>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</si>
  <si>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</si>
  <si>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</si>
  <si>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</si>
  <si>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</si>
  <si>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</si>
  <si>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</si>
  <si>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</si>
  <si>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</si>
  <si>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</si>
  <si>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</si>
  <si>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</si>
  <si>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</si>
  <si>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</si>
  <si>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</si>
  <si>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</si>
  <si>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</si>
  <si>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</si>
  <si>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</si>
  <si>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</si>
  <si>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</si>
  <si>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</si>
  <si>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</si>
  <si>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</si>
  <si>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</si>
  <si>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</si>
  <si>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</si>
  <si>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</si>
  <si>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</si>
  <si>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</si>
  <si>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</si>
  <si>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</si>
  <si>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</si>
  <si>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</si>
  <si>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</si>
  <si>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</si>
  <si>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</si>
  <si>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</si>
  <si>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</si>
  <si>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</si>
  <si>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</si>
  <si>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</si>
  <si>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</si>
  <si>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</si>
  <si>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</si>
  <si>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</si>
  <si>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</si>
  <si>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</si>
  <si>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</si>
  <si>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</si>
  <si>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</si>
  <si>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</si>
  <si>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</si>
  <si>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</si>
  <si>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</si>
  <si>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</si>
  <si>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</si>
  <si>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</si>
  <si>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</si>
  <si>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</si>
  <si>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</si>
  <si>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</si>
  <si>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</si>
  <si>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</si>
  <si>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</si>
  <si>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</si>
  <si>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</si>
  <si>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</si>
  <si>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</si>
  <si>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</si>
  <si>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</si>
  <si>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</si>
  <si>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</si>
  <si>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</si>
  <si>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</si>
  <si>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</si>
  <si>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</si>
  <si>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</si>
  <si>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</si>
  <si>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</si>
  <si>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</si>
  <si>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</si>
  <si>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</si>
  <si>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</si>
  <si>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</si>
  <si>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</si>
  <si>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</si>
  <si>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</si>
  <si>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</si>
  <si>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</si>
  <si>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</si>
  <si>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</si>
  <si>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</si>
  <si>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</si>
  <si>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</si>
  <si>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</si>
  <si>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</si>
  <si>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</si>
  <si>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</si>
  <si>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</si>
  <si>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</si>
  <si>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</si>
  <si>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</si>
  <si>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</si>
  <si>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</si>
  <si>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</si>
  <si>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</si>
  <si>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</si>
  <si>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</si>
  <si>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</si>
  <si>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</si>
  <si>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</si>
  <si>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</si>
  <si>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</si>
  <si>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</si>
  <si>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</si>
  <si>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</si>
  <si>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</si>
  <si>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</si>
  <si>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</si>
  <si>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</si>
  <si>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</si>
  <si>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</si>
  <si>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</si>
  <si>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</si>
  <si>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</si>
  <si>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</si>
  <si>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</si>
  <si>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</si>
  <si>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</si>
  <si>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</si>
  <si>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</si>
  <si>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</si>
  <si>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</si>
  <si>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</si>
  <si>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</si>
  <si>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</si>
  <si>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</si>
  <si>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</si>
  <si>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</si>
  <si>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</si>
  <si>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</si>
  <si>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</si>
  <si>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</si>
  <si>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</si>
  <si>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</si>
  <si>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</si>
  <si>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</si>
  <si>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</si>
  <si>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</si>
  <si>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</si>
  <si>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</si>
  <si>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</si>
  <si>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</si>
  <si>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</si>
  <si>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</si>
  <si>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</si>
  <si>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</si>
  <si>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</si>
  <si>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</si>
  <si>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</si>
  <si>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</si>
  <si>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</si>
  <si>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</si>
  <si>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</si>
  <si>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</si>
  <si>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</si>
  <si>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</si>
  <si>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</si>
  <si>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</si>
  <si>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</si>
  <si>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</si>
  <si>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</si>
  <si>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</si>
  <si>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</si>
  <si>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</si>
  <si>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</si>
  <si>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</si>
  <si>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</si>
  <si>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</si>
  <si>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</si>
  <si>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</si>
  <si>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</si>
  <si>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</si>
  <si>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</si>
  <si>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</si>
  <si>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</si>
  <si>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</si>
  <si>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</si>
  <si>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</si>
  <si>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</si>
  <si>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</si>
  <si>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</si>
  <si>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</si>
  <si>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</si>
  <si>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</si>
  <si>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</si>
  <si>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</si>
  <si>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</si>
  <si>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</si>
  <si>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</si>
  <si>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</si>
  <si>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</si>
  <si>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</si>
  <si>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</si>
  <si>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</si>
  <si>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</si>
  <si>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</si>
  <si>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</si>
  <si>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</si>
  <si>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</si>
  <si>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</si>
  <si>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</si>
  <si>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</si>
  <si>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</si>
  <si>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</si>
  <si>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</si>
  <si>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</si>
  <si>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</si>
  <si>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</si>
  <si>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</si>
  <si>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</si>
  <si>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</si>
  <si>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</si>
  <si>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</si>
  <si>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</si>
  <si>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</si>
  <si>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</si>
  <si>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</si>
  <si>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</si>
  <si>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</si>
  <si>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</si>
  <si>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</si>
  <si>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</si>
  <si>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</si>
  <si>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</si>
  <si>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</si>
  <si>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</si>
  <si>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</si>
  <si>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</si>
  <si>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</si>
  <si>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</si>
  <si>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</si>
  <si>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</si>
  <si>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</si>
  <si>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</si>
  <si>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</si>
  <si>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</si>
  <si>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</si>
  <si>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</si>
  <si>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</si>
  <si>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</si>
  <si>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</si>
  <si>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</si>
  <si>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</si>
  <si>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</si>
  <si>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</si>
  <si>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</si>
  <si>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</si>
  <si>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</si>
  <si>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</si>
  <si>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</si>
  <si>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</si>
  <si>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</si>
  <si>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</si>
  <si>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</si>
  <si>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</si>
  <si>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</si>
  <si>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</si>
  <si>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</si>
  <si>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</si>
  <si>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</si>
  <si>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</si>
  <si>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</si>
  <si>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</si>
  <si>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</si>
  <si>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</si>
  <si>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</si>
  <si>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</si>
  <si>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</si>
  <si>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</si>
  <si>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</si>
  <si>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</si>
  <si>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</si>
  <si>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</si>
  <si>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</si>
  <si>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</si>
  <si>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</si>
  <si>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</si>
  <si>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</si>
  <si>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</si>
  <si>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</si>
  <si>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</si>
  <si>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</si>
  <si>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</si>
  <si>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</si>
  <si>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</si>
  <si>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</si>
  <si>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</si>
  <si>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</si>
  <si>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</si>
  <si>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</si>
  <si>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</si>
  <si>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</si>
  <si>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</si>
  <si>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</si>
  <si>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</si>
  <si>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</si>
  <si>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</si>
  <si>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</si>
  <si>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</si>
  <si>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</si>
  <si>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</si>
  <si>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</si>
  <si>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</si>
  <si>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</si>
  <si>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</si>
  <si>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</si>
  <si>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</si>
  <si>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</si>
  <si>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</si>
  <si>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</si>
  <si>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</si>
  <si>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</si>
  <si>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</si>
  <si>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</si>
  <si>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</si>
  <si>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</si>
  <si>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</si>
  <si>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</si>
  <si>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</si>
  <si>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</si>
  <si>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</si>
  <si>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</si>
  <si>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</si>
  <si>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</si>
  <si>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</si>
  <si>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</si>
  <si>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</si>
  <si>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</si>
  <si>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</si>
  <si>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</si>
  <si>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</si>
  <si>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</si>
  <si>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</si>
  <si>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</si>
  <si>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</si>
  <si>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</si>
  <si>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</si>
  <si>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</si>
  <si>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</si>
  <si>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</si>
  <si>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</si>
  <si>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</si>
  <si>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</si>
  <si>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</si>
  <si>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</si>
  <si>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</si>
  <si>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</si>
  <si>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</si>
  <si>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</si>
  <si>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</si>
  <si>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</si>
  <si>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</si>
  <si>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</si>
  <si>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</si>
  <si>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</si>
  <si>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</si>
  <si>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</si>
  <si>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</si>
  <si>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</si>
  <si>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</si>
  <si>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</si>
  <si>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</si>
  <si>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</si>
  <si>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</si>
  <si>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</si>
  <si>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</si>
  <si>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</si>
  <si>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</si>
  <si>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</si>
  <si>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</si>
  <si>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</si>
  <si>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</si>
  <si>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</si>
  <si>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</si>
  <si>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</si>
  <si>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</si>
  <si>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</si>
  <si>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</si>
  <si>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</si>
  <si>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</si>
  <si>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</si>
  <si>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</si>
  <si>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</si>
  <si>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</si>
  <si>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</si>
  <si>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</si>
  <si>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</si>
  <si>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</si>
  <si>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</si>
  <si>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</si>
  <si>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</si>
  <si>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</si>
  <si>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</si>
  <si>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</si>
  <si>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</si>
  <si>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</si>
  <si>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</si>
  <si>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</si>
  <si>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</si>
  <si>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</si>
  <si>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</si>
  <si>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</si>
  <si>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</si>
  <si>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</si>
  <si>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</si>
  <si>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</si>
  <si>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</si>
  <si>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</si>
  <si>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</si>
  <si>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</si>
  <si>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</si>
  <si>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</si>
  <si>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</si>
  <si>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</si>
  <si>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</si>
  <si>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</si>
  <si>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</si>
  <si>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</si>
  <si>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</si>
  <si>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</si>
  <si>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</si>
  <si>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</si>
  <si>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</si>
  <si>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</si>
  <si>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</si>
  <si>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</si>
  <si>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</si>
  <si>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</si>
  <si>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</si>
  <si>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</si>
  <si>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</si>
  <si>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</si>
  <si>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</si>
  <si>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</si>
  <si>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</si>
  <si>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</si>
  <si>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</si>
  <si>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</si>
  <si>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</si>
  <si>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</si>
  <si>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</si>
  <si>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</si>
  <si>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</si>
  <si>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</si>
  <si>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</si>
  <si>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</si>
  <si>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</si>
  <si>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</si>
  <si>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</si>
  <si>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</si>
  <si>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</si>
  <si>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</si>
  <si>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</si>
  <si>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</si>
  <si>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</si>
  <si>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</si>
  <si>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</si>
  <si>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</si>
  <si>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</si>
  <si>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</si>
  <si>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</si>
  <si>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</si>
  <si>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</si>
  <si>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</si>
  <si>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</si>
  <si>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</si>
  <si>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</si>
  <si>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</si>
  <si>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</si>
  <si>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</si>
  <si>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</si>
  <si>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</si>
  <si>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</si>
  <si>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</si>
  <si>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</si>
  <si>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</si>
  <si>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</si>
  <si>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</si>
  <si>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</si>
  <si>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</si>
  <si>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</si>
  <si>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</si>
  <si>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</si>
  <si>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</si>
  <si>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</si>
  <si>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</si>
  <si>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</si>
  <si>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</si>
  <si>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</si>
  <si>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</si>
  <si>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</si>
  <si>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</si>
  <si>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</si>
  <si>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</si>
  <si>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</si>
  <si>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</si>
  <si>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</si>
  <si>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</si>
  <si>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</si>
  <si>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</si>
  <si>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</si>
  <si>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</si>
  <si>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</si>
  <si>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</si>
  <si>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</si>
  <si>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</si>
  <si>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</si>
  <si>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</si>
  <si>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</si>
  <si>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</si>
  <si>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</si>
  <si>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</si>
  <si>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</si>
  <si>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</si>
  <si>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</si>
  <si>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</si>
  <si>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</si>
  <si>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</si>
  <si>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</si>
  <si>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</si>
  <si>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</si>
  <si>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</si>
  <si>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</si>
  <si>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</si>
  <si>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</si>
  <si>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</si>
  <si>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</si>
  <si>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</si>
  <si>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</si>
  <si>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</si>
  <si>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</si>
  <si>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</si>
  <si>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</si>
  <si>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</si>
  <si>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</si>
  <si>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</si>
  <si>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</si>
  <si>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</si>
  <si>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</si>
  <si>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</si>
  <si>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</si>
  <si>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</si>
  <si>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</si>
  <si>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</si>
  <si>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</si>
  <si>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</si>
  <si>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</si>
  <si>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</si>
  <si>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</si>
  <si>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</si>
  <si>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</si>
  <si>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</si>
  <si>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</si>
  <si>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</si>
  <si>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</si>
  <si>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</si>
  <si>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</si>
  <si>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</si>
  <si>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</si>
  <si>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</si>
  <si>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</si>
  <si>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</si>
  <si>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</si>
  <si>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</si>
  <si>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</si>
  <si>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</si>
  <si>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</si>
  <si>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</si>
  <si>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</si>
  <si>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</si>
  <si>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</si>
  <si>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</si>
  <si>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</si>
  <si>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</si>
  <si>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</si>
  <si>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</si>
  <si>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</si>
  <si>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</si>
  <si>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</si>
  <si>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</si>
  <si>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</si>
  <si>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</si>
  <si>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</si>
  <si>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</si>
  <si>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</si>
  <si>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</si>
  <si>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</si>
  <si>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</si>
  <si>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</si>
  <si>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</si>
  <si>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</si>
  <si>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</si>
  <si>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</si>
  <si>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</si>
  <si>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</si>
  <si>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</si>
  <si>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</si>
  <si>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</si>
  <si>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</si>
  <si>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</si>
  <si>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</si>
  <si>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</si>
  <si>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</si>
  <si>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</si>
  <si>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</si>
  <si>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</si>
  <si>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</si>
  <si>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</si>
  <si>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</si>
  <si>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</si>
  <si>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</si>
  <si>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</si>
  <si>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</si>
  <si>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</si>
  <si>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</si>
  <si>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</si>
  <si>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</si>
  <si>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</si>
  <si>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</si>
  <si>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</si>
  <si>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</si>
  <si>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</si>
  <si>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</si>
  <si>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</si>
  <si>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</si>
  <si>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</si>
  <si>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</si>
  <si>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</si>
  <si>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</si>
  <si>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</si>
  <si>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</si>
  <si>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</si>
  <si>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</si>
  <si>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</si>
  <si>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</si>
  <si>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</si>
  <si>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</si>
  <si>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</si>
  <si>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</si>
  <si>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</si>
  <si>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</si>
  <si>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</si>
  <si>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</si>
  <si>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</si>
  <si>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</si>
  <si>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</si>
  <si>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</si>
  <si>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</si>
  <si>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</si>
  <si>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</si>
  <si>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</si>
  <si>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</si>
  <si>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</si>
  <si>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</si>
  <si>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</si>
  <si>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</si>
  <si>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</si>
  <si>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</si>
  <si>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</si>
  <si>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</si>
  <si>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</si>
  <si>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</si>
  <si>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</si>
  <si>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</si>
  <si>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</si>
  <si>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</si>
  <si>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</si>
  <si>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</si>
  <si>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</si>
  <si>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</si>
  <si>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</si>
  <si>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</si>
  <si>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</si>
  <si>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</si>
  <si>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</si>
  <si>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</si>
  <si>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</si>
  <si>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</si>
  <si>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</si>
  <si>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</si>
  <si>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</si>
  <si>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</si>
  <si>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</si>
  <si>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</si>
  <si>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</si>
  <si>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</si>
  <si>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</si>
  <si>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</si>
  <si>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</si>
  <si>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</si>
  <si>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</si>
  <si>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</si>
  <si>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</si>
  <si>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</si>
  <si>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</si>
  <si>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</si>
  <si>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</si>
  <si>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</si>
  <si>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</si>
  <si>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</si>
  <si>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</si>
  <si>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</si>
  <si>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</si>
  <si>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</si>
  <si>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</si>
  <si>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</si>
  <si>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</si>
  <si>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</si>
  <si>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</si>
  <si>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</si>
  <si>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</si>
  <si>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</si>
  <si>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</si>
  <si>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</si>
  <si>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</si>
  <si>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</si>
  <si>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</si>
  <si>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</si>
  <si>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</si>
  <si>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</si>
  <si>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</si>
  <si>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</si>
  <si>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</si>
  <si>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</si>
  <si>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</si>
  <si>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</si>
  <si>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</si>
  <si>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</si>
  <si>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</si>
  <si>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</si>
  <si>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</si>
  <si>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</si>
  <si>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</si>
  <si>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</si>
  <si>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</si>
  <si>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</si>
  <si>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</si>
  <si>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</si>
  <si>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</si>
  <si>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</si>
  <si>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</si>
  <si>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</si>
  <si>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</si>
  <si>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</si>
  <si>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</si>
  <si>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</si>
  <si>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</si>
  <si>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</si>
  <si>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</si>
  <si>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</si>
  <si>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</si>
  <si>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</si>
  <si>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</si>
  <si>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</si>
  <si>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</si>
  <si>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</si>
  <si>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</si>
  <si>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</si>
  <si>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</si>
  <si>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</si>
  <si>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</si>
  <si>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</si>
  <si>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</si>
  <si>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</si>
  <si>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</si>
  <si>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</si>
  <si>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</si>
  <si>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</si>
  <si>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</si>
  <si>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</si>
  <si>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</si>
  <si>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</si>
  <si>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</si>
  <si>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</si>
  <si>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</si>
  <si>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</si>
  <si>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</si>
  <si>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</si>
  <si>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</si>
  <si>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</si>
  <si>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</si>
  <si>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</si>
  <si>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</si>
  <si>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</si>
  <si>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</si>
  <si>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</si>
  <si>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</si>
  <si>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</si>
  <si>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</si>
  <si>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</si>
  <si>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</si>
  <si>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</si>
  <si>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</si>
  <si>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</si>
  <si>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</si>
  <si>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</si>
  <si>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</si>
  <si>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</si>
  <si>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</si>
  <si>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</si>
  <si>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</si>
  <si>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</si>
  <si>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</si>
  <si>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</si>
  <si>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</si>
  <si>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</si>
  <si>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</si>
  <si>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</si>
  <si>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</si>
  <si>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</si>
  <si>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</si>
  <si>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</si>
  <si>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</si>
  <si>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</si>
  <si>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</si>
  <si>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</si>
  <si>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</si>
  <si>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</si>
  <si>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</si>
  <si>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</si>
  <si>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</si>
  <si>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</si>
  <si>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</si>
  <si>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</si>
  <si>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</si>
  <si>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</si>
  <si>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</si>
  <si>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</si>
  <si>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</si>
  <si>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</si>
  <si>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</si>
  <si>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</si>
  <si>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</si>
  <si>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</si>
  <si>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</si>
  <si>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</si>
  <si>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</si>
  <si>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</si>
  <si>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</si>
  <si>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</si>
  <si>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</si>
  <si>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</si>
  <si>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</si>
  <si>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</si>
  <si>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</si>
  <si>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</si>
  <si>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</si>
  <si>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</si>
  <si>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</si>
  <si>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</si>
  <si>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</si>
  <si>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</si>
  <si>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</si>
  <si>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</si>
  <si>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</si>
  <si>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</si>
  <si>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</si>
  <si>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</si>
  <si>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</si>
  <si>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</si>
  <si>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</si>
  <si>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</si>
  <si>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</si>
  <si>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</si>
  <si>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</si>
  <si>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</si>
  <si>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</si>
  <si>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</si>
  <si>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</si>
  <si>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</si>
  <si>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</si>
  <si>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</si>
  <si>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</si>
  <si>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</si>
  <si>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</si>
  <si>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</si>
  <si>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</si>
  <si>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</si>
  <si>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</si>
  <si>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</si>
  <si>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</si>
  <si>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</si>
  <si>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</si>
  <si>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</si>
  <si>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</si>
  <si>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</si>
  <si>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</si>
  <si>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</si>
  <si>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</si>
  <si>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</si>
  <si>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</si>
  <si>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</si>
  <si>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</si>
  <si>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</si>
  <si>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</si>
  <si>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</si>
  <si>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</si>
  <si>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</si>
  <si>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</si>
  <si>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</si>
  <si>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</si>
  <si>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</si>
  <si>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</si>
  <si>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</si>
  <si>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</si>
  <si>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</si>
  <si>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</si>
  <si>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</si>
  <si>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</si>
  <si>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</si>
  <si>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</si>
  <si>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</si>
  <si>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</si>
  <si>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</si>
  <si>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</si>
  <si>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</si>
  <si>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</si>
  <si>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</si>
  <si>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</si>
  <si>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</si>
  <si>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</si>
  <si>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</si>
  <si>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</si>
  <si>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</si>
  <si>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</si>
  <si>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</si>
  <si>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</si>
  <si>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</si>
  <si>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</si>
  <si>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</si>
  <si>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</si>
  <si>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</si>
  <si>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</si>
  <si>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</si>
  <si>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</si>
  <si>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</si>
  <si>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</si>
  <si>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</si>
  <si>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</si>
  <si>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</si>
  <si>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</si>
  <si>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</si>
  <si>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</si>
  <si>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</si>
  <si>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</si>
  <si>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</si>
  <si>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</si>
  <si>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</si>
  <si>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</si>
  <si>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</si>
  <si>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</si>
  <si>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</si>
  <si>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</si>
  <si>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</si>
  <si>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</si>
  <si>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</si>
  <si>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</si>
  <si>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</si>
  <si>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</si>
  <si>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</si>
  <si>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</si>
  <si>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</si>
  <si>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</si>
  <si>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</si>
  <si>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</si>
  <si>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</si>
  <si>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</si>
  <si>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</si>
  <si>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</si>
  <si>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</si>
  <si>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</si>
  <si>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</si>
  <si>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</si>
  <si>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</si>
  <si>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</si>
  <si>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</si>
  <si>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</si>
  <si>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</si>
  <si>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</si>
  <si>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</si>
  <si>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</si>
  <si>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</si>
  <si>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</si>
  <si>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</si>
  <si>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</si>
  <si>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</si>
  <si>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</si>
  <si>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</si>
  <si>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</si>
  <si>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</si>
  <si>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</si>
  <si>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</si>
  <si>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</si>
  <si>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</si>
  <si>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</si>
  <si>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</si>
  <si>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</si>
  <si>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</si>
  <si>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</si>
  <si>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</si>
  <si>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</si>
  <si>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</si>
  <si>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</si>
  <si>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</si>
  <si>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</si>
  <si>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</si>
  <si>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</si>
  <si>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</si>
  <si>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</si>
  <si>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</si>
  <si>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</si>
  <si>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</si>
  <si>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</si>
  <si>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</si>
  <si>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</si>
  <si>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</si>
  <si>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</si>
  <si>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</si>
  <si>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</si>
  <si>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</si>
  <si>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</si>
  <si>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</si>
  <si>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</si>
  <si>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</si>
  <si>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</si>
  <si>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</si>
  <si>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</si>
  <si>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</si>
  <si>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</si>
  <si>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</si>
  <si>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</si>
  <si>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</si>
  <si>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</si>
  <si>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</si>
  <si>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</si>
  <si>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</si>
  <si>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</si>
  <si>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</si>
  <si>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</si>
  <si>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</si>
  <si>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</si>
  <si>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</si>
  <si>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</si>
  <si>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</si>
  <si>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</si>
  <si>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</si>
  <si>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</si>
  <si>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</si>
  <si>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</si>
  <si>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</si>
  <si>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</si>
  <si>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</si>
  <si>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</si>
  <si>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</si>
  <si>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</si>
  <si>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</si>
  <si>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</si>
  <si>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</si>
  <si>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</si>
  <si>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</si>
  <si>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</si>
  <si>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</si>
  <si>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</si>
  <si>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</si>
  <si>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</si>
  <si>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</si>
  <si>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</si>
  <si>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</si>
  <si>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</si>
  <si>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</si>
  <si>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</si>
  <si>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</si>
  <si>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</si>
  <si>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</si>
  <si>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</si>
  <si>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</si>
  <si>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</si>
  <si>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</si>
  <si>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</si>
  <si>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</si>
  <si>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</si>
  <si>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</si>
  <si>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</si>
  <si>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</si>
  <si>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</si>
  <si>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</si>
  <si>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</si>
  <si>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</si>
  <si>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</si>
  <si>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</si>
  <si>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</si>
  <si>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</si>
  <si>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</si>
  <si>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</si>
  <si>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</si>
  <si>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</si>
  <si>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</si>
  <si>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</si>
  <si>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</si>
  <si>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</si>
  <si>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</si>
  <si>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</si>
  <si>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</si>
  <si>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</si>
  <si>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</si>
  <si>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</si>
  <si>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</si>
  <si>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</si>
  <si>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</si>
  <si>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</si>
  <si>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</si>
  <si>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</si>
  <si>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</si>
  <si>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</si>
  <si>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</si>
  <si>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</si>
  <si>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</si>
  <si>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</si>
  <si>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</si>
  <si>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</si>
  <si>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</si>
  <si>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</si>
  <si>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</si>
  <si>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</si>
  <si>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</si>
  <si>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</si>
  <si>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</si>
  <si>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</si>
  <si>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</si>
  <si>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</si>
  <si>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</si>
  <si>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</si>
  <si>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</si>
  <si>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</si>
  <si>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</si>
  <si>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</si>
  <si>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</si>
  <si>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</si>
  <si>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</si>
  <si>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</si>
  <si>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</si>
  <si>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</si>
  <si>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</si>
  <si>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</si>
  <si>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</si>
  <si>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</si>
  <si>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</si>
  <si>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</si>
  <si>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</si>
  <si>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</si>
  <si>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</si>
  <si>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</si>
  <si>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</si>
  <si>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</si>
  <si>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</si>
  <si>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</si>
  <si>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</si>
  <si>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</si>
  <si>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</si>
  <si>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</si>
  <si>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</si>
  <si>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</si>
  <si>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</si>
  <si>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</si>
  <si>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</si>
  <si>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</si>
  <si>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</si>
  <si>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</si>
  <si>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</si>
  <si>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</si>
  <si>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</si>
  <si>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</si>
  <si>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</si>
  <si>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</si>
  <si>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</si>
  <si>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</si>
  <si>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</si>
  <si>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</si>
  <si>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</si>
  <si>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</si>
  <si>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</si>
  <si>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</si>
  <si>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</si>
  <si>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</si>
  <si>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</si>
  <si>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</si>
  <si>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</si>
  <si>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</si>
  <si>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</si>
  <si>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</si>
  <si>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</si>
  <si>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</si>
  <si>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</si>
  <si>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</si>
  <si>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</si>
  <si>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</si>
  <si>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</si>
  <si>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</si>
  <si>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</si>
  <si>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</si>
  <si>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</si>
  <si>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</si>
  <si>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</si>
  <si>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</si>
  <si>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</si>
  <si>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</si>
  <si>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</si>
  <si>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</si>
  <si>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</si>
  <si>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</si>
  <si>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</si>
  <si>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</si>
  <si>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</si>
  <si>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</si>
  <si>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</si>
  <si>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</si>
  <si>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</si>
  <si>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</si>
  <si>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</si>
  <si>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</si>
  <si>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</si>
  <si>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</si>
  <si>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</si>
  <si>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</si>
  <si>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</si>
  <si>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</si>
  <si>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</si>
  <si>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</si>
  <si>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</si>
  <si>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</si>
  <si>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</si>
  <si>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</si>
  <si>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</si>
  <si>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</si>
  <si>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</si>
  <si>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</si>
  <si>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</si>
  <si>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</si>
  <si>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</si>
  <si>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</si>
  <si>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</si>
  <si>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</si>
  <si>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</si>
  <si>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</si>
  <si>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</si>
  <si>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</si>
  <si>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</si>
  <si>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</si>
  <si>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</si>
  <si>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</si>
  <si>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</si>
  <si>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</si>
  <si>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</si>
  <si>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</si>
  <si>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</si>
  <si>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</si>
  <si>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</si>
  <si>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</si>
  <si>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</si>
  <si>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</si>
  <si>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</si>
  <si>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</si>
  <si>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</si>
  <si>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</si>
  <si>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</si>
  <si>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</si>
  <si>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</si>
  <si>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</si>
  <si>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</si>
  <si>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</si>
  <si>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</si>
  <si>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</si>
  <si>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</si>
  <si>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</si>
  <si>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</si>
  <si>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</si>
  <si>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</si>
  <si>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</si>
  <si>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</si>
  <si>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</si>
  <si>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</si>
  <si>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</si>
  <si>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</si>
  <si>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</si>
  <si>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</si>
  <si>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</si>
  <si>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</si>
  <si>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</si>
  <si>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</si>
  <si>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</si>
  <si>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</si>
  <si>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</si>
  <si>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</si>
  <si>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</si>
  <si>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</si>
  <si>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</si>
  <si>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</si>
  <si>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</si>
  <si>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</si>
  <si>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</si>
  <si>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</si>
  <si>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</si>
  <si>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</si>
  <si>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</si>
  <si>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</si>
  <si>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</si>
  <si>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</si>
  <si>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</si>
  <si>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</si>
  <si>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</si>
  <si>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</si>
  <si>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</si>
  <si>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</si>
  <si>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</si>
  <si>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</si>
  <si>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</si>
  <si>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</si>
  <si>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</si>
  <si>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</si>
  <si>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</si>
  <si>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</si>
  <si>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</si>
  <si>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</si>
  <si>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</si>
  <si>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</si>
  <si>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</si>
  <si>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</si>
  <si>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</si>
  <si>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</si>
  <si>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</si>
  <si>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</si>
  <si>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</si>
  <si>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</si>
  <si>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</si>
  <si>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</si>
  <si>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</si>
  <si>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</si>
  <si>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</si>
  <si>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</si>
  <si>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</si>
  <si>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</si>
  <si>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</si>
  <si>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</si>
  <si>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</si>
  <si>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</si>
  <si>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</si>
  <si>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</si>
  <si>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</si>
  <si>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</si>
  <si>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</si>
  <si>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</si>
  <si>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</si>
  <si>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</si>
  <si>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</si>
  <si>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</si>
  <si>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</si>
  <si>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</si>
  <si>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</si>
  <si>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</si>
  <si>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</si>
  <si>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</si>
  <si>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</si>
  <si>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</si>
  <si>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</si>
  <si>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</si>
  <si>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</si>
  <si>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</si>
  <si>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</si>
  <si>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</si>
  <si>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</si>
  <si>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</si>
  <si>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</si>
  <si>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</si>
  <si>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</si>
  <si>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</si>
  <si>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</si>
  <si>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</si>
  <si>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</si>
  <si>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</si>
  <si>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</si>
  <si>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</si>
  <si>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</si>
  <si>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</si>
  <si>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</si>
  <si>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</si>
  <si>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</si>
  <si>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</si>
  <si>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</si>
  <si>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</si>
  <si>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</si>
  <si>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</si>
  <si>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</si>
  <si>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</si>
  <si>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</si>
  <si>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</si>
  <si>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</si>
  <si>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</si>
  <si>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</si>
  <si>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</si>
  <si>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</si>
  <si>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</si>
  <si>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</si>
  <si>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</si>
  <si>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</si>
  <si>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</si>
  <si>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</si>
  <si>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</si>
  <si>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</si>
  <si>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</si>
  <si>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</si>
  <si>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</si>
  <si>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</si>
  <si>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</si>
  <si>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</si>
  <si>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</si>
  <si>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</si>
  <si>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</si>
  <si>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</si>
  <si>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</si>
  <si>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</si>
  <si>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</si>
  <si>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</si>
  <si>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</si>
  <si>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</si>
  <si>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</si>
  <si>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</si>
  <si>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</si>
  <si>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</si>
  <si>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</si>
  <si>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</si>
  <si>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</si>
  <si>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</si>
  <si>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</si>
  <si>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</si>
  <si>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</si>
  <si>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</si>
  <si>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</si>
  <si>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</si>
  <si>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</si>
  <si>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</si>
  <si>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</si>
  <si>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</si>
  <si>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</si>
  <si>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</si>
  <si>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</si>
  <si>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</si>
  <si>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</si>
  <si>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</si>
  <si>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</si>
  <si>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</si>
  <si>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</si>
  <si>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</si>
  <si>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</si>
  <si>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</si>
  <si>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</si>
  <si>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</si>
  <si>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</si>
  <si>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</si>
  <si>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</si>
  <si>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</si>
  <si>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</si>
  <si>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</si>
  <si>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</si>
  <si>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</si>
  <si>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</si>
  <si>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</si>
  <si>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</si>
  <si>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</si>
  <si>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</si>
  <si>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</si>
  <si>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</si>
  <si>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</si>
  <si>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</si>
  <si>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</si>
  <si>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</si>
  <si>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</si>
  <si>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</si>
  <si>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</si>
  <si>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</si>
  <si>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</si>
  <si>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</si>
  <si>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</si>
  <si>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</si>
  <si>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</si>
  <si>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</si>
  <si>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</si>
  <si>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</si>
  <si>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</si>
  <si>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</si>
  <si>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</si>
  <si>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</si>
  <si>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</si>
  <si>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</si>
  <si>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</si>
  <si>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</si>
  <si>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</si>
  <si>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</si>
  <si>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</si>
  <si>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</si>
  <si>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</si>
  <si>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</si>
  <si>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</si>
  <si>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</si>
  <si>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</si>
  <si>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</si>
  <si>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</si>
  <si>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</si>
  <si>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</si>
  <si>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</si>
  <si>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</si>
  <si>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</si>
  <si>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</si>
  <si>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</si>
  <si>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</si>
  <si>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</si>
  <si>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</si>
  <si>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</si>
  <si>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</si>
  <si>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</si>
  <si>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</si>
  <si>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</si>
  <si>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</si>
  <si>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</si>
  <si>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</si>
  <si>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</si>
  <si>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</si>
  <si>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</si>
  <si>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</si>
  <si>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</si>
  <si>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</si>
  <si>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</si>
  <si>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</si>
  <si>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</si>
  <si>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</si>
  <si>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</si>
  <si>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</si>
  <si>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</si>
  <si>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</si>
  <si>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</si>
  <si>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</si>
  <si>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</si>
  <si>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</si>
  <si>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</si>
  <si>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</si>
  <si>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</si>
  <si>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</si>
  <si>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</si>
  <si>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</si>
  <si>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</si>
  <si>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</si>
  <si>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</si>
  <si>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</si>
  <si>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</si>
  <si>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</si>
  <si>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</si>
  <si>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</si>
  <si>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</si>
  <si>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</si>
  <si>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</si>
  <si>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</si>
  <si>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</si>
  <si>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</si>
  <si>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</si>
  <si>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</si>
  <si>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</si>
  <si>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</si>
  <si>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</si>
  <si>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</si>
  <si>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</si>
  <si>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</si>
  <si>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</si>
  <si>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</si>
  <si>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</si>
  <si>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</si>
  <si>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</si>
  <si>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</si>
  <si>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</si>
  <si>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</si>
  <si>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</si>
  <si>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</si>
  <si>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</si>
  <si>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</si>
  <si>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</si>
  <si>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</si>
  <si>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</si>
  <si>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</si>
  <si>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</si>
  <si>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</si>
  <si>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</si>
  <si>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</si>
  <si>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</si>
  <si>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</si>
  <si>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</si>
  <si>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</si>
  <si>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</si>
  <si>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</si>
  <si>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</si>
  <si>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</si>
  <si>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</si>
  <si>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</si>
  <si>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</si>
  <si>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</si>
  <si>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</si>
  <si>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</si>
  <si>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</si>
  <si>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</si>
  <si>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</si>
  <si>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</si>
  <si>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</si>
  <si>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</si>
  <si>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</si>
  <si>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</si>
  <si>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</si>
  <si>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</si>
  <si>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</si>
  <si>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</si>
  <si>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</si>
  <si>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</si>
  <si>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</si>
  <si>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</si>
  <si>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</si>
  <si>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</si>
  <si>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</si>
  <si>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</si>
  <si>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</si>
  <si>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</si>
  <si>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</si>
  <si>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</si>
  <si>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</si>
  <si>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</si>
  <si>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</si>
  <si>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</si>
  <si>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</si>
  <si>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</si>
  <si>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</si>
  <si>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</si>
  <si>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</si>
  <si>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</si>
  <si>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</si>
  <si>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</si>
  <si>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</si>
  <si>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</si>
  <si>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</si>
  <si>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</si>
  <si>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</si>
  <si>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</si>
  <si>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</si>
  <si>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</si>
  <si>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</si>
  <si>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</si>
  <si>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</si>
  <si>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</si>
  <si>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</si>
  <si>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</si>
  <si>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</si>
  <si>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</si>
  <si>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</si>
  <si>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</si>
  <si>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</si>
  <si>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</si>
  <si>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</si>
  <si>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</si>
  <si>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</si>
  <si>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</si>
  <si>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</si>
  <si>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</si>
  <si>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</si>
  <si>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</si>
  <si>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</si>
  <si>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</si>
  <si>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</si>
  <si>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</si>
  <si>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</si>
  <si>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</si>
  <si>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</si>
  <si>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</si>
  <si>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</si>
  <si>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</si>
  <si>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</si>
  <si>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</si>
  <si>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</si>
  <si>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</si>
  <si>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</si>
  <si>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</si>
  <si>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</si>
  <si>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</si>
  <si>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</si>
  <si>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</si>
  <si>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</si>
  <si>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</si>
  <si>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</si>
  <si>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</si>
  <si>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</si>
  <si>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</si>
  <si>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</si>
  <si>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</si>
  <si>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</si>
  <si>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</si>
  <si>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</si>
  <si>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</si>
  <si>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</si>
  <si>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</si>
  <si>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</si>
  <si>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</si>
  <si>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</si>
  <si>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</si>
  <si>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</si>
  <si>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</si>
  <si>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</si>
  <si>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</si>
  <si>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</si>
  <si>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</si>
  <si>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</si>
  <si>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</si>
  <si>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</si>
  <si>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</si>
  <si>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</si>
  <si>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</si>
  <si>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</si>
  <si>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</si>
  <si>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</si>
  <si>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</si>
  <si>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</si>
  <si>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</si>
  <si>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</si>
  <si>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</si>
  <si>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</si>
  <si>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</si>
  <si>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</si>
  <si>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</si>
  <si>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</si>
  <si>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</si>
  <si>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</si>
  <si>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</si>
  <si>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</si>
  <si>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</si>
  <si>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</si>
  <si>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</si>
  <si>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</si>
  <si>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</si>
  <si>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</si>
  <si>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</si>
  <si>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</si>
  <si>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</si>
  <si>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</si>
  <si>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</si>
  <si>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</si>
  <si>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</si>
  <si>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</si>
  <si>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</si>
  <si>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</si>
  <si>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</si>
  <si>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</si>
  <si>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</si>
  <si>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</si>
  <si>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</si>
  <si>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</si>
  <si>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</si>
  <si>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</si>
  <si>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</si>
  <si>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</si>
  <si>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</si>
  <si>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</si>
  <si>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</si>
  <si>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</si>
  <si>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</si>
  <si>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</si>
  <si>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</si>
  <si>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</si>
  <si>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</si>
  <si>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</si>
  <si>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</si>
  <si>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</si>
  <si>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</si>
  <si>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</si>
  <si>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</si>
  <si>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</si>
  <si>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</si>
  <si>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</si>
  <si>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</si>
  <si>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</si>
  <si>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</si>
  <si>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</si>
  <si>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</si>
  <si>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</si>
  <si>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</si>
  <si>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</si>
  <si>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</si>
  <si>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</si>
  <si>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</si>
  <si>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</si>
  <si>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</si>
  <si>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</si>
  <si>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</si>
  <si>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</si>
  <si>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</si>
  <si>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</si>
  <si>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</si>
  <si>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</si>
  <si>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</si>
  <si>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</si>
  <si>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</si>
  <si>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</si>
  <si>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</si>
  <si>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</si>
  <si>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</si>
  <si>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</si>
  <si>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</si>
  <si>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</si>
  <si>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</si>
  <si>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</si>
  <si>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</si>
  <si>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</si>
  <si>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</si>
  <si>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</si>
  <si>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</si>
  <si>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</si>
  <si>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</si>
  <si>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</si>
  <si>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</si>
  <si>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</si>
  <si>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</si>
  <si>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</si>
  <si>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</si>
  <si>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</si>
  <si>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</si>
  <si>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</si>
  <si>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</si>
  <si>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</si>
  <si>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</si>
  <si>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</si>
  <si>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</si>
  <si>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</si>
  <si>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</si>
  <si>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</si>
  <si>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</si>
  <si>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</si>
  <si>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</si>
  <si>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</si>
  <si>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</si>
  <si>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</si>
  <si>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</si>
  <si>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</si>
  <si>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</si>
  <si>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</si>
  <si>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</si>
  <si>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</si>
  <si>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</si>
  <si>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</si>
  <si>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</si>
  <si>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</si>
  <si>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</si>
  <si>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</si>
  <si>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</si>
  <si>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</si>
  <si>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</si>
  <si>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</si>
  <si>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</si>
  <si>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</si>
  <si>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</si>
  <si>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</si>
  <si>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</si>
  <si>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</si>
  <si>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</si>
  <si>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</si>
  <si>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</si>
  <si>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</si>
  <si>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</si>
  <si>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</si>
  <si>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</si>
  <si>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</si>
  <si>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</si>
  <si>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</si>
  <si>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</si>
  <si>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</si>
  <si>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</si>
  <si>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</si>
  <si>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</si>
  <si>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</si>
  <si>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</si>
  <si>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</si>
  <si>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</si>
  <si>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</si>
  <si>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</si>
  <si>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</si>
  <si>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</si>
  <si>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</si>
  <si>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</si>
  <si>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</si>
  <si>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</si>
  <si>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</si>
  <si>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</si>
  <si>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</si>
  <si>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</si>
  <si>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</si>
  <si>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</si>
  <si>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</si>
  <si>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</si>
  <si>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</si>
  <si>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</si>
  <si>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</si>
  <si>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</si>
  <si>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</si>
  <si>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</si>
  <si>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</si>
  <si>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</si>
  <si>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</si>
  <si>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</si>
  <si>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</si>
  <si>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</si>
  <si>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</si>
  <si>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</si>
  <si>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</si>
  <si>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</si>
  <si>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</si>
  <si>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</si>
  <si>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</si>
  <si>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</si>
  <si>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</si>
  <si>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</si>
  <si>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</si>
  <si>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</si>
  <si>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</si>
  <si>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</si>
  <si>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</si>
  <si>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</si>
  <si>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</si>
  <si>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</si>
  <si>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</si>
  <si>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</si>
  <si>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</si>
  <si>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</si>
  <si>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</si>
  <si>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</si>
  <si>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</si>
  <si>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</si>
  <si>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</si>
  <si>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</si>
  <si>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</si>
  <si>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</si>
  <si>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</si>
  <si>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</si>
  <si>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</si>
  <si>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</si>
  <si>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</si>
  <si>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</si>
  <si>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</si>
  <si>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</si>
  <si>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</si>
  <si>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</si>
  <si>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</si>
  <si>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</si>
  <si>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</si>
  <si>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</si>
  <si>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</si>
  <si>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</si>
  <si>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</si>
  <si>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</si>
  <si>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</si>
  <si>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</si>
  <si>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</si>
  <si>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</si>
  <si>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</si>
  <si>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</si>
  <si>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</si>
  <si>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</si>
  <si>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</si>
  <si>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</si>
  <si>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</si>
  <si>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</si>
  <si>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</si>
  <si>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</si>
  <si>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</si>
  <si>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</si>
  <si>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</si>
  <si>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</si>
  <si>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</si>
  <si>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</si>
  <si>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</si>
  <si>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</si>
  <si>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</si>
  <si>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</si>
  <si>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</si>
  <si>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</si>
  <si>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</si>
  <si>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</si>
  <si>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</si>
  <si>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</si>
  <si>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</si>
  <si>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</si>
  <si>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</si>
  <si>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</si>
  <si>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</si>
  <si>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</si>
  <si>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</si>
  <si>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</si>
  <si>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</si>
  <si>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</si>
  <si>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</si>
  <si>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</si>
  <si>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</si>
  <si>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</si>
  <si>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</si>
  <si>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</si>
  <si>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</si>
  <si>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</si>
  <si>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</si>
  <si>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</si>
  <si>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</si>
  <si>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</si>
  <si>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</si>
  <si>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</si>
  <si>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</si>
  <si>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</si>
  <si>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</si>
  <si>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</si>
  <si>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</si>
  <si>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</si>
  <si>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</si>
  <si>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</si>
  <si>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</si>
  <si>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</si>
  <si>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</si>
  <si>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</si>
  <si>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</si>
  <si>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</si>
  <si>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</si>
  <si>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</si>
  <si>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</si>
  <si>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</si>
  <si>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</si>
  <si>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</si>
  <si>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</si>
  <si>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</si>
  <si>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</si>
  <si>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</si>
  <si>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</si>
  <si>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</si>
  <si>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</si>
  <si>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</si>
  <si>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</si>
  <si>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</si>
  <si>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</si>
  <si>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</si>
  <si>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</si>
  <si>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</si>
  <si>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</si>
  <si>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</si>
  <si>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</si>
  <si>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</si>
  <si>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</si>
  <si>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</si>
  <si>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</si>
  <si>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</si>
  <si>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</si>
  <si>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</si>
  <si>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</si>
  <si>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</si>
  <si>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</si>
  <si>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</si>
  <si>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</si>
  <si>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</si>
  <si>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</si>
  <si>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</si>
  <si>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</si>
  <si>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</si>
  <si>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</si>
  <si>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</si>
  <si>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</si>
  <si>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</si>
  <si>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</si>
  <si>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</si>
  <si>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</si>
  <si>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</si>
  <si>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</si>
  <si>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</si>
  <si>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</si>
  <si>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</si>
  <si>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</si>
  <si>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</si>
  <si>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</si>
  <si>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</si>
  <si>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</si>
  <si>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</si>
  <si>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</si>
  <si>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</si>
  <si>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</si>
  <si>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</si>
  <si>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</si>
  <si>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</si>
  <si>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</si>
  <si>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</si>
  <si>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</si>
  <si>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</si>
  <si>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</si>
  <si>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</si>
  <si>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</si>
  <si>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</si>
  <si>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</si>
  <si>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</si>
  <si>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</si>
  <si>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</si>
  <si>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</si>
  <si>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</si>
  <si>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</si>
  <si>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</si>
  <si>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</si>
  <si>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</si>
  <si>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</si>
  <si>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</si>
  <si>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</si>
  <si>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</si>
  <si>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</si>
  <si>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</si>
  <si>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</si>
  <si>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</si>
  <si>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</si>
  <si>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</si>
  <si>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</si>
  <si>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</si>
  <si>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</si>
  <si>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</si>
  <si>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</si>
  <si>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</si>
  <si>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</si>
  <si>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</si>
  <si>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</si>
  <si>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</si>
  <si>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</si>
  <si>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</si>
  <si>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</si>
  <si>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</si>
  <si>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</si>
  <si>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</si>
  <si>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</si>
  <si>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</si>
  <si>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</si>
  <si>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</si>
  <si>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</si>
  <si>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</si>
  <si>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</si>
  <si>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</si>
  <si>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</si>
  <si>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</si>
  <si>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</si>
  <si>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</si>
  <si>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</si>
  <si>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</si>
  <si>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</si>
  <si>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</si>
  <si>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</si>
  <si>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</si>
  <si>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</si>
  <si>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</si>
  <si>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</si>
  <si>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</si>
  <si>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</si>
  <si>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</si>
  <si>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</si>
  <si>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</si>
  <si>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</si>
  <si>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</si>
  <si>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</si>
  <si>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</si>
  <si>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</si>
  <si>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</si>
  <si>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</si>
  <si>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</si>
  <si>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</si>
  <si>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</si>
  <si>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</si>
  <si>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</si>
  <si>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</si>
  <si>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</si>
  <si>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</si>
  <si>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</si>
  <si>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</si>
  <si>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</si>
  <si>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</si>
  <si>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</si>
  <si>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</si>
  <si>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</si>
  <si>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</si>
  <si>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</si>
  <si>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</si>
  <si>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</si>
  <si>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</si>
  <si>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</si>
  <si>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</si>
  <si>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</si>
  <si>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</si>
  <si>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</si>
  <si>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</si>
  <si>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</si>
  <si>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</si>
  <si>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</si>
  <si>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</si>
  <si>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</si>
  <si>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</si>
  <si>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</si>
  <si>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</si>
  <si>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</si>
  <si>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</si>
  <si>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</si>
  <si>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</si>
  <si>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</si>
  <si>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</si>
  <si>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</si>
  <si>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</si>
  <si>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</si>
  <si>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</si>
  <si>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</si>
  <si>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</si>
  <si>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</si>
  <si>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</si>
  <si>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</si>
  <si>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</si>
  <si>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</si>
  <si>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</si>
  <si>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</si>
  <si>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</si>
  <si>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</si>
  <si>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</si>
  <si>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</si>
  <si>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</si>
  <si>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</si>
  <si>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</si>
  <si>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</si>
  <si>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</si>
  <si>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</si>
  <si>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</si>
  <si>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</si>
  <si>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</si>
  <si>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</si>
  <si>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</si>
  <si>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</si>
  <si>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</si>
  <si>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</si>
  <si>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</si>
  <si>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</si>
  <si>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</si>
  <si>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</si>
  <si>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</si>
  <si>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</si>
  <si>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</si>
  <si>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</si>
  <si>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</si>
  <si>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</si>
  <si>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</si>
  <si>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</si>
  <si>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</si>
  <si>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</si>
  <si>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</si>
  <si>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</si>
  <si>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</si>
  <si>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</si>
  <si>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</si>
  <si>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</si>
  <si>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</si>
  <si>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</si>
  <si>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</si>
  <si>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</si>
  <si>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</si>
  <si>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</si>
  <si>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</si>
  <si>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</si>
  <si>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</si>
  <si>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</si>
  <si>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</si>
  <si>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</si>
  <si>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</si>
  <si>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</si>
  <si>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</si>
  <si>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</si>
  <si>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</si>
  <si>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</si>
  <si>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</si>
  <si>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</si>
  <si>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</si>
  <si>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</si>
  <si>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</si>
  <si>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</si>
  <si>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</si>
  <si>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</si>
  <si>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</si>
  <si>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</si>
  <si>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</si>
  <si>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</si>
  <si>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</si>
  <si>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</si>
  <si>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</si>
  <si>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</si>
  <si>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</si>
  <si>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</si>
  <si>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</si>
  <si>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</si>
  <si>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</si>
  <si>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</si>
  <si>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</si>
  <si>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</si>
  <si>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</si>
  <si>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</si>
  <si>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</si>
  <si>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</si>
  <si>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</si>
  <si>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</si>
  <si>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</si>
  <si>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</si>
  <si>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</si>
  <si>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</si>
  <si>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</si>
  <si>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</si>
  <si>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</si>
  <si>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</si>
  <si>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</si>
  <si>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</si>
  <si>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</si>
  <si>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</si>
  <si>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</si>
  <si>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</si>
  <si>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</si>
  <si>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</si>
  <si>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</si>
  <si>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</si>
  <si>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</si>
  <si>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</si>
  <si>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</si>
  <si>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</si>
  <si>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</si>
  <si>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</si>
  <si>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</si>
  <si>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</si>
  <si>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</si>
  <si>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</si>
  <si>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</si>
  <si>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</si>
  <si>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</si>
  <si>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</si>
  <si>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</si>
  <si>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</si>
  <si>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</si>
  <si>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</si>
  <si>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</si>
  <si>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</si>
  <si>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</si>
  <si>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</si>
  <si>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</si>
  <si>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</si>
  <si>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</si>
  <si>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</si>
  <si>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</si>
  <si>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</si>
  <si>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</si>
  <si>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</si>
  <si>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</si>
  <si>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</si>
  <si>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</si>
  <si>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</si>
  <si>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</si>
  <si>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</si>
  <si>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</si>
  <si>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</si>
  <si>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</si>
  <si>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</si>
  <si>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</si>
  <si>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</si>
  <si>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</si>
  <si>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</si>
  <si>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</si>
  <si>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</si>
  <si>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</si>
  <si>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</si>
  <si>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</si>
  <si>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</si>
  <si>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</si>
  <si>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</si>
  <si>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</si>
  <si>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</si>
  <si>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</si>
  <si>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</si>
  <si>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</si>
  <si>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</si>
  <si>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</si>
  <si>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</si>
  <si>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</si>
  <si>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</si>
  <si>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</si>
  <si>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</si>
  <si>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</si>
  <si>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</si>
  <si>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</si>
  <si>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</si>
  <si>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</si>
  <si>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</si>
  <si>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</si>
  <si>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</si>
  <si>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</si>
  <si>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</si>
  <si>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</si>
  <si>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</si>
  <si>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</si>
  <si>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</si>
  <si>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</si>
  <si>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</si>
  <si>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</si>
  <si>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</si>
  <si>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</si>
  <si>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</si>
  <si>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</si>
  <si>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</si>
  <si>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</si>
  <si>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</si>
  <si>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</si>
  <si>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</si>
  <si>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</si>
  <si>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</si>
  <si>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</si>
  <si>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</si>
  <si>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</si>
  <si>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</si>
  <si>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</si>
  <si>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</si>
  <si>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</si>
  <si>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</si>
  <si>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</si>
  <si>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</si>
  <si>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</si>
  <si>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</si>
  <si>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</si>
  <si>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</si>
  <si>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</si>
  <si>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</si>
  <si>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</si>
  <si>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</si>
  <si>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</si>
  <si>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</si>
  <si>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</si>
  <si>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</si>
  <si>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</si>
  <si>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</si>
  <si>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</si>
  <si>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</si>
  <si>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</si>
  <si>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</si>
  <si>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</si>
  <si>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</si>
  <si>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</si>
  <si>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</si>
  <si>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</si>
  <si>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</si>
  <si>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</si>
  <si>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</si>
  <si>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</si>
  <si>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</si>
  <si>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</si>
  <si>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</si>
  <si>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</si>
  <si>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</si>
  <si>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</si>
  <si>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</si>
  <si>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</si>
  <si>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</si>
  <si>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</si>
  <si>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</si>
  <si>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</si>
  <si>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</si>
  <si>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</si>
  <si>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</si>
  <si>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</si>
  <si>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</si>
  <si>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</si>
  <si>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</si>
  <si>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</si>
  <si>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</si>
  <si>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</si>
  <si>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</si>
  <si>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</si>
  <si>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</si>
  <si>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</si>
  <si>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</si>
  <si>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</si>
  <si>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</si>
  <si>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</si>
  <si>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</si>
  <si>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</si>
  <si>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</si>
  <si>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</si>
  <si>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</si>
  <si>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</si>
  <si>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</si>
  <si>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</si>
  <si>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</si>
  <si>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</si>
  <si>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</si>
  <si>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</si>
  <si>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</si>
  <si>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</si>
  <si>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</si>
  <si>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</si>
  <si>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</si>
  <si>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</si>
  <si>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</si>
  <si>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</si>
  <si>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</si>
  <si>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</si>
  <si>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</si>
  <si>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</si>
  <si>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</si>
  <si>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</si>
  <si>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</si>
  <si>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</si>
  <si>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</si>
  <si>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</si>
  <si>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</si>
  <si>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</si>
  <si>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</si>
  <si>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</si>
  <si>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</si>
  <si>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</si>
  <si>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</si>
  <si>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</si>
  <si>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</si>
  <si>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</si>
  <si>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</si>
  <si>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</si>
  <si>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</si>
  <si>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</si>
  <si>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</si>
  <si>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</si>
  <si>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</si>
  <si>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</si>
  <si>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</si>
  <si>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</si>
  <si>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</si>
  <si>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</si>
  <si>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</si>
  <si>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</si>
  <si>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</si>
  <si>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</si>
  <si>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</si>
  <si>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</si>
  <si>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</si>
  <si>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</si>
  <si>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</si>
  <si>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</si>
  <si>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</si>
  <si>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</si>
  <si>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</si>
  <si>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</si>
  <si>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</si>
  <si>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</si>
  <si>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</si>
  <si>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</si>
  <si>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</si>
  <si>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</si>
  <si>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</si>
  <si>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</si>
  <si>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</si>
  <si>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</si>
  <si>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</si>
  <si>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</si>
  <si>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</si>
  <si>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</si>
  <si>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</si>
  <si>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</si>
  <si>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</si>
  <si>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</si>
  <si>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</si>
  <si>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</si>
  <si>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</si>
  <si>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</si>
  <si>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</si>
  <si>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</si>
  <si>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</si>
  <si>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</si>
  <si>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</si>
  <si>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</si>
  <si>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</si>
  <si>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</si>
  <si>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</si>
  <si>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</si>
  <si>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</si>
  <si>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</si>
  <si>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</si>
  <si>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</si>
  <si>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</si>
  <si>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</si>
  <si>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</si>
  <si>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</si>
  <si>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</si>
  <si>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</si>
  <si>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</si>
  <si>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</si>
  <si>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</si>
  <si>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</si>
  <si>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</si>
  <si>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</si>
  <si>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</si>
  <si>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</si>
  <si>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</si>
  <si>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</si>
  <si>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</si>
  <si>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</si>
  <si>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</si>
  <si>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</si>
  <si>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</si>
  <si>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</si>
  <si>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</si>
  <si>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</si>
  <si>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</si>
  <si>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</si>
  <si>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</si>
  <si>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</si>
  <si>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</si>
  <si>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</si>
  <si>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</si>
  <si>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</si>
  <si>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</si>
  <si>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</si>
  <si>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</si>
  <si>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</si>
  <si>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</si>
  <si>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</si>
  <si>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</si>
  <si>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</si>
  <si>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</si>
  <si>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</si>
  <si>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</si>
  <si>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</si>
  <si>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</si>
  <si>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</si>
  <si>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</si>
  <si>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</si>
  <si>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</si>
  <si>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</si>
  <si>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</si>
  <si>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</si>
  <si>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</si>
  <si>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</si>
  <si>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</si>
  <si>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</si>
  <si>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</si>
  <si>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</si>
  <si>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</si>
  <si>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</si>
  <si>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</si>
  <si>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</si>
  <si>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</si>
  <si>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</si>
  <si>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</si>
  <si>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</si>
  <si>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</si>
  <si>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</si>
  <si>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</si>
  <si>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</si>
  <si>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</si>
  <si>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</si>
  <si>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</si>
  <si>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</si>
  <si>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</si>
  <si>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</si>
  <si>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</si>
  <si>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</si>
  <si>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</si>
  <si>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</si>
  <si>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</si>
  <si>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</si>
  <si>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</si>
  <si>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</si>
  <si>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</si>
  <si>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</si>
  <si>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</si>
  <si>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</si>
  <si>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</si>
  <si>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</si>
  <si>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</si>
  <si>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</si>
  <si>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</si>
  <si>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</si>
  <si>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</si>
  <si>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</si>
  <si>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</si>
  <si>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</si>
  <si>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</si>
  <si>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</si>
  <si>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</si>
  <si>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</si>
  <si>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</si>
  <si>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</si>
  <si>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</si>
  <si>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</si>
  <si>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</si>
  <si>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</si>
  <si>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</si>
  <si>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</si>
  <si>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</si>
  <si>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</si>
  <si>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</si>
  <si>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</si>
  <si>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</si>
  <si>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</si>
  <si>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</si>
  <si>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</si>
  <si>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</si>
  <si>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</si>
  <si>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</si>
  <si>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</si>
  <si>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</si>
  <si>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</si>
  <si>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</si>
  <si>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</si>
  <si>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</si>
  <si>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</si>
  <si>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</si>
  <si>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</si>
  <si>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</si>
  <si>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</si>
  <si>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</si>
  <si>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</si>
  <si>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</si>
  <si>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</si>
  <si>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</si>
  <si>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</si>
  <si>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</si>
  <si>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</si>
  <si>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</si>
  <si>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</si>
  <si>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</si>
  <si>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</si>
  <si>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</si>
  <si>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</si>
  <si>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</si>
  <si>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</si>
  <si>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</si>
  <si>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</si>
  <si>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</si>
  <si>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</si>
  <si>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</si>
  <si>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</si>
  <si>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</si>
  <si>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</si>
  <si>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</si>
  <si>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</si>
  <si>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</si>
  <si>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</si>
  <si>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</si>
  <si>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</si>
  <si>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</si>
  <si>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</si>
  <si>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</si>
  <si>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</si>
  <si>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</si>
  <si>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</si>
  <si>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</si>
  <si>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</si>
  <si>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</si>
  <si>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</si>
  <si>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</si>
  <si>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</si>
  <si>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</si>
  <si>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</si>
  <si>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</si>
  <si>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</si>
  <si>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</si>
  <si>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</si>
  <si>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</si>
  <si>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</si>
  <si>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</si>
  <si>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</si>
  <si>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</si>
  <si>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</si>
  <si>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</si>
  <si>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</si>
  <si>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</si>
  <si>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</si>
  <si>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</si>
  <si>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</si>
  <si>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</si>
  <si>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</si>
  <si>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</si>
  <si>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</si>
  <si>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</si>
  <si>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</si>
  <si>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</si>
  <si>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</si>
  <si>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</si>
  <si>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</si>
  <si>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</si>
  <si>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</si>
  <si>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</si>
  <si>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</si>
  <si>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</si>
  <si>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</si>
  <si>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</si>
  <si>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</si>
  <si>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</si>
  <si>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</si>
  <si>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</si>
  <si>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</si>
  <si>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</si>
  <si>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</si>
  <si>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</si>
  <si>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</si>
  <si>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</si>
  <si>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</si>
  <si>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</si>
  <si>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</si>
  <si>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</si>
  <si>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</si>
  <si>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</si>
  <si>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</si>
  <si>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</si>
  <si>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</si>
  <si>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</si>
  <si>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</si>
  <si>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</si>
  <si>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</si>
  <si>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</si>
  <si>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</si>
  <si>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</si>
  <si>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</si>
  <si>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</si>
  <si>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</si>
  <si>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</si>
  <si>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</si>
  <si>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</si>
  <si>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</si>
  <si>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</si>
  <si>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</si>
  <si>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</si>
  <si>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</si>
  <si>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</si>
  <si>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</si>
  <si>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</si>
  <si>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</si>
  <si>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</si>
  <si>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</si>
  <si>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</si>
  <si>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</si>
  <si>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</si>
  <si>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</si>
  <si>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</si>
  <si>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</si>
  <si>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</si>
  <si>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</si>
  <si>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</si>
  <si>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</si>
  <si>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</si>
  <si>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</si>
  <si>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</si>
  <si>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</si>
  <si>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</si>
  <si>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</si>
  <si>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</si>
  <si>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</si>
  <si>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</si>
  <si>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</si>
  <si>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</si>
  <si>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</si>
  <si>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</si>
  <si>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</si>
  <si>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</si>
  <si>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</si>
  <si>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</si>
  <si>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</si>
  <si>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</si>
  <si>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</si>
  <si>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</si>
  <si>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</si>
  <si>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</si>
  <si>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</si>
  <si>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</si>
  <si>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</si>
  <si>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</si>
  <si>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</si>
  <si>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</si>
  <si>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</si>
  <si>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</si>
  <si>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</si>
  <si>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</si>
  <si>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</si>
  <si>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</si>
  <si>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</si>
  <si>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</si>
  <si>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</si>
  <si>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</si>
  <si>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</si>
  <si>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</si>
  <si>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</si>
  <si>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</si>
  <si>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</si>
  <si>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</si>
  <si>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</si>
  <si>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</si>
  <si>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</si>
  <si>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</si>
  <si>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</si>
  <si>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</si>
  <si>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</si>
  <si>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</si>
  <si>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</si>
  <si>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</si>
  <si>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</si>
  <si>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</si>
  <si>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</si>
  <si>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</si>
  <si>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</si>
  <si>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</si>
  <si>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</si>
  <si>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</si>
  <si>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</si>
  <si>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</si>
  <si>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</si>
  <si>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</si>
  <si>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</si>
  <si>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</si>
  <si>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</si>
  <si>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</si>
  <si>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</si>
  <si>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</si>
  <si>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</si>
  <si>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</si>
  <si>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</si>
  <si>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</si>
  <si>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</si>
  <si>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</si>
  <si>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</si>
  <si>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</si>
  <si>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</si>
  <si>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</si>
  <si>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</si>
  <si>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</si>
  <si>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</si>
  <si>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</si>
  <si>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</si>
  <si>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</si>
  <si>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</si>
  <si>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</si>
  <si>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</si>
  <si>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</si>
  <si>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</si>
  <si>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</si>
  <si>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</si>
  <si>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</si>
  <si>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</si>
  <si>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</si>
  <si>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</si>
  <si>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</si>
  <si>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</si>
  <si>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</si>
  <si>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</si>
  <si>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</si>
  <si>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</si>
  <si>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</si>
  <si>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</si>
  <si>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</si>
  <si>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</si>
  <si>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</si>
  <si>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</si>
  <si>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</si>
  <si>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</si>
  <si>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</si>
  <si>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</si>
  <si>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</si>
  <si>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</si>
  <si>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</si>
  <si>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</si>
  <si>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</si>
  <si>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</si>
  <si>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</si>
  <si>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</si>
  <si>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</si>
  <si>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</si>
  <si>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</si>
  <si>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</si>
  <si>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</si>
  <si>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</si>
  <si>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</si>
  <si>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</si>
  <si>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</si>
  <si>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</si>
  <si>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</si>
  <si>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</si>
  <si>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</si>
  <si>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</si>
  <si>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</si>
  <si>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</si>
  <si>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</si>
  <si>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</si>
  <si>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</si>
  <si>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</si>
  <si>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</si>
  <si>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</si>
  <si>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</si>
  <si>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</si>
  <si>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</si>
  <si>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</si>
  <si>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</si>
  <si>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</si>
  <si>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</si>
  <si>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</si>
  <si>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</si>
  <si>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</si>
  <si>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</si>
  <si>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</si>
  <si>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</si>
  <si>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</si>
  <si>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</si>
  <si>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</si>
  <si>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</si>
  <si>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</si>
  <si>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</si>
  <si>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</si>
  <si>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</si>
  <si>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</si>
  <si>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</si>
  <si>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</si>
  <si>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</si>
  <si>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</si>
  <si>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</si>
  <si>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</si>
  <si>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</si>
  <si>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</si>
  <si>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</si>
  <si>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</si>
  <si>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</si>
  <si>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</si>
  <si>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</si>
  <si>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</si>
  <si>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</si>
  <si>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</si>
  <si>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</si>
  <si>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</si>
  <si>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</si>
  <si>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</si>
  <si>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</si>
  <si>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</si>
  <si>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</si>
  <si>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</si>
  <si>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</si>
  <si>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</si>
  <si>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</si>
  <si>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</si>
  <si>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</si>
  <si>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</si>
  <si>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</si>
  <si>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</si>
  <si>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</si>
  <si>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</si>
  <si>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</si>
  <si>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</si>
  <si>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</si>
  <si>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</si>
  <si>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</si>
  <si>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</si>
  <si>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</si>
  <si>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</si>
  <si>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</si>
  <si>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</si>
  <si>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</si>
  <si>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</si>
  <si>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</si>
  <si>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</si>
  <si>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</si>
  <si>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</si>
  <si>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</si>
  <si>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</si>
  <si>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</si>
  <si>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</si>
  <si>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</si>
  <si>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</si>
  <si>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</si>
  <si>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</si>
  <si>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</si>
  <si>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</si>
  <si>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</si>
  <si>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</si>
  <si>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</si>
  <si>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</si>
  <si>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</si>
  <si>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</si>
  <si>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</si>
  <si>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</si>
  <si>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</si>
  <si>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</si>
  <si>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</si>
  <si>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</si>
  <si>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</si>
  <si>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</si>
  <si>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</si>
  <si>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</si>
  <si>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</si>
  <si>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</si>
  <si>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</si>
  <si>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</si>
  <si>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</si>
  <si>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</si>
  <si>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</si>
  <si>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</si>
  <si>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</si>
  <si>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</si>
  <si>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</si>
  <si>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</si>
  <si>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</si>
  <si>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</si>
  <si>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</si>
  <si>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</si>
  <si>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</si>
  <si>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</si>
  <si>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</si>
  <si>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</si>
  <si>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</si>
  <si>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</si>
  <si>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</si>
  <si>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</si>
  <si>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</si>
  <si>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</si>
  <si>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</si>
  <si>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</si>
  <si>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</si>
  <si>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</si>
  <si>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</si>
  <si>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</si>
  <si>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</si>
  <si>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</si>
  <si>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</si>
  <si>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</si>
  <si>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</si>
  <si>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</si>
  <si>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</si>
  <si>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</si>
  <si>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</si>
  <si>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</si>
  <si>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</si>
  <si>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</si>
  <si>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</si>
  <si>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</si>
  <si>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</si>
  <si>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</si>
  <si>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</si>
  <si>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</si>
  <si>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</si>
  <si>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</si>
  <si>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</si>
  <si>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</si>
  <si>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</si>
  <si>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</si>
  <si>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</si>
  <si>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</si>
  <si>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</si>
  <si>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</si>
  <si>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</si>
  <si>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</si>
  <si>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</si>
  <si>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</si>
  <si>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</si>
  <si>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</si>
  <si>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</si>
  <si>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</si>
  <si>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</si>
  <si>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</si>
  <si>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</si>
  <si>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</si>
  <si>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</si>
  <si>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</si>
  <si>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</si>
  <si>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</si>
  <si>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</si>
  <si>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</si>
  <si>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</si>
  <si>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</si>
  <si>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</si>
  <si>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</si>
  <si>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</si>
  <si>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</si>
  <si>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</si>
  <si>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</si>
  <si>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</si>
  <si>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</si>
  <si>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</si>
  <si>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</si>
  <si>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</si>
  <si>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</si>
  <si>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</si>
  <si>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</si>
  <si>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</si>
  <si>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</si>
  <si>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</si>
  <si>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</si>
  <si>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</si>
  <si>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</si>
  <si>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</si>
  <si>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</si>
  <si>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</si>
  <si>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</si>
  <si>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</si>
  <si>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</si>
  <si>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</si>
  <si>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</si>
  <si>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</si>
  <si>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</si>
  <si>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</si>
  <si>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</si>
  <si>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</si>
  <si>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</si>
  <si>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</si>
  <si>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</si>
  <si>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</si>
  <si>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</si>
  <si>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</si>
  <si>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</si>
  <si>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</si>
  <si>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</si>
  <si>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</si>
  <si>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</si>
  <si>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</si>
  <si>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</si>
  <si>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</si>
  <si>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</si>
  <si>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</si>
  <si>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</si>
  <si>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</si>
  <si>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</si>
  <si>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</si>
  <si>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</si>
  <si>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</si>
  <si>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</si>
  <si>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</si>
  <si>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</si>
  <si>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</si>
  <si>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</si>
  <si>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</si>
  <si>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</si>
  <si>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</si>
  <si>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</si>
  <si>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</si>
  <si>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</si>
  <si>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</si>
  <si>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</si>
  <si>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</si>
  <si>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</si>
  <si>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</si>
  <si>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</si>
  <si>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</si>
  <si>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</si>
  <si>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</si>
  <si>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</si>
  <si>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</si>
  <si>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</si>
  <si>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</si>
  <si>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</si>
  <si>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</si>
  <si>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</si>
  <si>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</si>
  <si>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</si>
  <si>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</si>
  <si>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</si>
  <si>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</si>
  <si>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</si>
  <si>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</si>
  <si>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</si>
  <si>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</si>
  <si>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</si>
  <si>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</si>
  <si>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</si>
  <si>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</si>
  <si>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</si>
  <si>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</si>
  <si>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</si>
  <si>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</si>
  <si>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</si>
  <si>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</si>
  <si>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</si>
  <si>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</si>
  <si>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</si>
  <si>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</si>
  <si>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</si>
  <si>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</si>
  <si>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</si>
  <si>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</si>
  <si>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</si>
  <si>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</si>
  <si>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</si>
  <si>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</si>
  <si>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</si>
  <si>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</si>
  <si>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</si>
  <si>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</si>
  <si>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</si>
  <si>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</si>
  <si>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</si>
  <si>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</si>
  <si>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</si>
  <si>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</si>
  <si>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</si>
  <si>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</si>
  <si>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</si>
  <si>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</si>
  <si>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</si>
  <si>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</si>
  <si>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</si>
  <si>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</si>
  <si>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</si>
  <si>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</si>
  <si>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</si>
  <si>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</si>
  <si>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</si>
  <si>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</si>
  <si>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</si>
  <si>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</si>
  <si>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</si>
  <si>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</si>
  <si>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</si>
  <si>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</si>
  <si>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</si>
  <si>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</si>
  <si>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</si>
  <si>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</si>
  <si>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</si>
  <si>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</si>
  <si>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</si>
  <si>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</si>
  <si>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</si>
  <si>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</si>
  <si>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</si>
  <si>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</si>
  <si>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</si>
  <si>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</si>
  <si>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</si>
  <si>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</si>
  <si>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</si>
  <si>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</si>
  <si>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</si>
  <si>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</si>
  <si>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</si>
  <si>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</si>
  <si>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</si>
  <si>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</si>
  <si>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</si>
  <si>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</si>
  <si>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</si>
  <si>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</si>
  <si>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</si>
  <si>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</si>
  <si>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</si>
  <si>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</si>
  <si>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</si>
  <si>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</si>
  <si>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</si>
  <si>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</si>
  <si>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</si>
  <si>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</si>
  <si>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</si>
  <si>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</si>
  <si>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</si>
  <si>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</si>
  <si>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</si>
  <si>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</si>
  <si>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</si>
  <si>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</si>
  <si>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</si>
  <si>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</si>
  <si>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</si>
  <si>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</si>
  <si>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</si>
  <si>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</si>
  <si>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</si>
  <si>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</si>
  <si>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</si>
  <si>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</si>
  <si>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</si>
  <si>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</si>
  <si>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</si>
  <si>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</si>
  <si>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</si>
  <si>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</si>
  <si>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</si>
  <si>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</si>
  <si>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</si>
  <si>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</si>
  <si>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</si>
  <si>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</si>
  <si>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</si>
  <si>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</si>
  <si>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</si>
  <si>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</si>
  <si>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</si>
  <si>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</si>
  <si>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</si>
  <si>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</si>
  <si>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</si>
  <si>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</si>
  <si>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</si>
  <si>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</si>
  <si>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</si>
  <si>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</si>
  <si>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</si>
  <si>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</si>
  <si>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</si>
  <si>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</si>
  <si>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</si>
  <si>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</si>
  <si>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</si>
  <si>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</si>
  <si>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</si>
  <si>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</si>
  <si>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</si>
  <si>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</si>
  <si>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</si>
  <si>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</si>
  <si>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</si>
  <si>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</si>
  <si>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</si>
  <si>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</si>
  <si>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</si>
  <si>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</si>
  <si>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</si>
  <si>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</si>
  <si>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</si>
  <si>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</si>
  <si>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</si>
  <si>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</si>
  <si>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</si>
  <si>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</si>
  <si>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</si>
  <si>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</si>
  <si>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</si>
  <si>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</si>
  <si>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</si>
  <si>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</si>
  <si>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</si>
  <si>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</si>
  <si>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</si>
  <si>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</si>
  <si>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</si>
  <si>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</si>
  <si>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</si>
  <si>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</si>
  <si>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</si>
  <si>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</si>
  <si>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</si>
  <si>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</si>
  <si>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</si>
  <si>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</si>
  <si>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</si>
  <si>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</si>
  <si>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</si>
  <si>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</si>
  <si>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</si>
  <si>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</si>
  <si>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</si>
  <si>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</si>
  <si>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</si>
  <si>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</si>
  <si>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</si>
  <si>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</si>
  <si>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</si>
  <si>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</si>
  <si>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</si>
  <si>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</si>
  <si>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</si>
  <si>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</si>
  <si>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</si>
  <si>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</si>
  <si>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</si>
  <si>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</si>
  <si>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</si>
  <si>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</si>
  <si>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</si>
  <si>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</si>
  <si>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</si>
  <si>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</si>
  <si>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</si>
  <si>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</si>
  <si>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</si>
  <si>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</si>
  <si>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</si>
  <si>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</si>
  <si>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</si>
  <si>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</si>
  <si>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</si>
  <si>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</si>
  <si>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</si>
  <si>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</si>
  <si>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</si>
  <si>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</si>
  <si>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</si>
  <si>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</si>
  <si>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</si>
  <si>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</si>
  <si>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</si>
  <si>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</si>
  <si>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</si>
  <si>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</si>
  <si>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</si>
  <si>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</si>
  <si>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</si>
  <si>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</si>
  <si>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</si>
  <si>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</si>
  <si>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</si>
  <si>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</si>
  <si>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</si>
  <si>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</si>
  <si>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</si>
  <si>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</si>
  <si>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</si>
  <si>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</si>
  <si>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</si>
  <si>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</si>
  <si>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</si>
  <si>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</si>
  <si>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</si>
  <si>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</si>
  <si>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</si>
  <si>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</si>
  <si>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</si>
  <si>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</si>
  <si>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</si>
  <si>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</si>
  <si>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</si>
  <si>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</si>
  <si>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</si>
  <si>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</si>
  <si>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</si>
  <si>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</si>
  <si>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</si>
  <si>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</si>
  <si>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</si>
  <si>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</si>
  <si>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</si>
  <si>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</si>
  <si>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</si>
  <si>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</si>
  <si>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</si>
  <si>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</si>
  <si>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</si>
  <si>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</si>
  <si>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</si>
  <si>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</si>
  <si>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</si>
  <si>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</si>
  <si>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</si>
  <si>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</si>
  <si>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</si>
  <si>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</si>
  <si>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</si>
  <si>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</si>
  <si>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</si>
  <si>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</si>
  <si>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</si>
  <si>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</si>
  <si>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</si>
  <si>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</si>
  <si>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</si>
  <si>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</si>
  <si>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</si>
  <si>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</si>
  <si>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</si>
  <si>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</si>
  <si>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</si>
  <si>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</si>
  <si>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</si>
  <si>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</si>
  <si>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</si>
  <si>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</si>
  <si>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</si>
  <si>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</si>
  <si>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</si>
  <si>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</si>
  <si>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</si>
  <si>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</si>
  <si>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</si>
  <si>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</si>
  <si>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</si>
  <si>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</si>
  <si>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</si>
  <si>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</si>
  <si>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</si>
  <si>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</si>
  <si>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</si>
  <si>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</si>
  <si>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</si>
  <si>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</si>
  <si>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</si>
  <si>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</si>
  <si>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</si>
  <si>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</si>
  <si>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</si>
  <si>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</si>
  <si>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</si>
  <si>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</si>
  <si>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</si>
  <si>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</si>
  <si>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</si>
  <si>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</si>
  <si>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</si>
  <si>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</si>
  <si>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</si>
  <si>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</si>
  <si>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</si>
  <si>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</si>
  <si>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</si>
  <si>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</si>
  <si>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</si>
  <si>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</si>
  <si>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</si>
  <si>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</si>
  <si>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</si>
  <si>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</si>
  <si>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</si>
  <si>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</si>
  <si>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</si>
  <si>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</si>
  <si>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</si>
  <si>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</si>
  <si>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</si>
  <si>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</si>
  <si>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</si>
  <si>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</si>
  <si>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</si>
  <si>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</si>
  <si>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</si>
  <si>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</si>
  <si>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</si>
  <si>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</si>
  <si>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</si>
  <si>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</si>
  <si>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</si>
  <si>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</si>
  <si>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</si>
  <si>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</si>
  <si>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</si>
  <si>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</si>
  <si>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</si>
  <si>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</si>
  <si>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</si>
  <si>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</si>
  <si>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</si>
  <si>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</si>
  <si>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</si>
  <si>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</si>
  <si>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</si>
  <si>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</si>
  <si>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</si>
  <si>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</si>
  <si>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</si>
  <si>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</si>
  <si>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</si>
  <si>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</si>
  <si>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</si>
  <si>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</si>
  <si>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</si>
  <si>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</si>
  <si>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</si>
  <si>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</si>
  <si>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</si>
  <si>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</si>
  <si>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</si>
  <si>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</si>
  <si>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</si>
  <si>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</si>
  <si>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</si>
  <si>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</si>
  <si>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</si>
  <si>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</si>
  <si>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</si>
  <si>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</si>
  <si>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</si>
  <si>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</si>
  <si>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</si>
  <si>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</si>
  <si>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</si>
  <si>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</si>
  <si>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</si>
  <si>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</si>
  <si>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</si>
  <si>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</si>
  <si>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</si>
  <si>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</si>
  <si>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</si>
  <si>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</si>
  <si>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</si>
  <si>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</si>
  <si>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</si>
  <si>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</si>
  <si>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</si>
  <si>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</si>
  <si>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</si>
  <si>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</si>
  <si>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</si>
  <si>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</si>
  <si>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</si>
  <si>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</si>
  <si>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</si>
  <si>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</si>
  <si>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</si>
  <si>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</si>
  <si>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</si>
  <si>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</si>
  <si>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</si>
  <si>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</si>
  <si>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</si>
  <si>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</si>
  <si>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</si>
  <si>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</si>
  <si>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</si>
  <si>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</si>
  <si>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</si>
  <si>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</si>
  <si>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</si>
  <si>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</si>
  <si>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</si>
  <si>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</si>
  <si>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</si>
  <si>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</si>
  <si>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</si>
  <si>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</si>
  <si>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</si>
  <si>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</si>
  <si>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</si>
  <si>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</si>
  <si>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</si>
  <si>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</si>
  <si>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</si>
  <si>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</si>
  <si>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</si>
  <si>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</si>
  <si>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</si>
  <si>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</si>
  <si>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</si>
  <si>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</si>
  <si>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</si>
  <si>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</si>
  <si>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</si>
  <si>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</si>
  <si>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</si>
  <si>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</si>
  <si>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</si>
  <si>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</si>
  <si>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</si>
  <si>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</si>
  <si>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</si>
  <si>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</si>
  <si>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</si>
  <si>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</si>
  <si>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</si>
  <si>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</si>
  <si>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</si>
  <si>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</si>
  <si>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</si>
  <si>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</si>
  <si>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</si>
  <si>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</si>
  <si>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</si>
  <si>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</si>
  <si>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</si>
  <si>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</si>
  <si>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</si>
  <si>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</si>
  <si>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</si>
  <si>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</si>
  <si>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</si>
  <si>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</si>
  <si>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</si>
  <si>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</si>
  <si>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</si>
  <si>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</si>
  <si>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</si>
  <si>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</si>
  <si>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</si>
  <si>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</si>
  <si>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</si>
  <si>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</si>
  <si>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</si>
  <si>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</si>
  <si>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</si>
  <si>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</si>
  <si>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</si>
  <si>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</si>
  <si>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</si>
  <si>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</si>
  <si>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</si>
  <si>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</si>
  <si>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</si>
  <si>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</si>
  <si>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</si>
  <si>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</si>
  <si>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</si>
  <si>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</si>
  <si>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</si>
  <si>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</si>
  <si>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</si>
  <si>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</si>
  <si>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</si>
  <si>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</si>
  <si>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</si>
  <si>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</si>
  <si>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</si>
  <si>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</si>
  <si>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</si>
  <si>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</si>
  <si>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</si>
  <si>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</si>
  <si>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</si>
  <si>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</si>
  <si>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</si>
  <si>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</si>
  <si>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</si>
  <si>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</si>
  <si>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</si>
  <si>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</si>
  <si>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</si>
  <si>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</si>
  <si>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</si>
  <si>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</si>
  <si>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</si>
  <si>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</si>
  <si>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</si>
  <si>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</si>
  <si>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</si>
  <si>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</si>
  <si>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</si>
  <si>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</si>
  <si>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</si>
  <si>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</si>
  <si>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</si>
  <si>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</si>
  <si>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</si>
  <si>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</si>
  <si>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</si>
  <si>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</si>
  <si>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</si>
  <si>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</si>
  <si>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</si>
  <si>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</si>
  <si>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</si>
  <si>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</si>
  <si>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</si>
  <si>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</si>
  <si>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</si>
  <si>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</si>
  <si>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</si>
  <si>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</si>
  <si>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</si>
  <si>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</si>
  <si>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</si>
  <si>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</si>
  <si>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</si>
  <si>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</si>
  <si>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</si>
  <si>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</si>
  <si>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</si>
  <si>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</si>
  <si>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</si>
  <si>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</si>
  <si>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</si>
  <si>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</si>
  <si>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</si>
  <si>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</si>
  <si>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</si>
  <si>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</si>
  <si>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</si>
  <si>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</si>
  <si>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</si>
  <si>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</si>
  <si>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</si>
  <si>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</si>
  <si>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</si>
  <si>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</si>
  <si>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</si>
  <si>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</si>
  <si>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</si>
  <si>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</si>
  <si>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</si>
  <si>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</si>
  <si>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</si>
  <si>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</si>
  <si>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</si>
  <si>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</si>
  <si>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</si>
  <si>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</si>
  <si>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</si>
  <si>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</si>
  <si>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</si>
  <si>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</si>
  <si>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</si>
  <si>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</si>
  <si>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</si>
  <si>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</si>
  <si>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</si>
  <si>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</si>
  <si>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</si>
  <si>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</si>
  <si>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</si>
  <si>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</si>
  <si>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</si>
  <si>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</si>
  <si>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</si>
  <si>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</si>
  <si>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</si>
  <si>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</si>
  <si>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</si>
  <si>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</si>
  <si>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</si>
  <si>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</si>
  <si>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</si>
  <si>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</si>
  <si>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</si>
  <si>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</si>
  <si>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</si>
  <si>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</si>
  <si>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</si>
  <si>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</si>
  <si>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</si>
  <si>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</si>
  <si>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</si>
  <si>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</si>
  <si>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</si>
  <si>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</si>
  <si>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</si>
  <si>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</si>
  <si>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</si>
  <si>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</si>
  <si>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</si>
  <si>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</si>
  <si>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</si>
  <si>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</si>
  <si>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</si>
  <si>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</si>
  <si>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</si>
  <si>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</si>
  <si>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</si>
  <si>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</si>
  <si>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</si>
  <si>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</si>
  <si>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</si>
  <si>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</si>
  <si>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</si>
  <si>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</si>
  <si>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</si>
  <si>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</si>
  <si>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</si>
  <si>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</si>
  <si>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</si>
  <si>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</si>
  <si>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</si>
  <si>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</si>
  <si>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</si>
  <si>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</si>
  <si>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</si>
  <si>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</si>
  <si>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</si>
  <si>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</si>
  <si>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</si>
  <si>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</si>
  <si>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</si>
  <si>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</si>
  <si>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</si>
  <si>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</si>
  <si>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</si>
  <si>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</si>
  <si>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</si>
  <si>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</si>
  <si>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</si>
  <si>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</si>
  <si>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</si>
  <si>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</si>
  <si>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</si>
  <si>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</si>
  <si>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</si>
  <si>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</si>
  <si>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</si>
  <si>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</si>
  <si>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</si>
  <si>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</si>
  <si>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</si>
  <si>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</si>
  <si>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</si>
  <si>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</si>
  <si>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</si>
  <si>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</si>
  <si>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</si>
  <si>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</si>
  <si>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</si>
  <si>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</si>
  <si>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</si>
  <si>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</si>
  <si>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</si>
  <si>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</si>
  <si>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</si>
  <si>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</si>
  <si>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</si>
  <si>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</si>
  <si>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</si>
  <si>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</si>
  <si>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</si>
  <si>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</si>
  <si>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</si>
  <si>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</si>
  <si>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</si>
  <si>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</si>
  <si>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</si>
  <si>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</si>
  <si>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</si>
  <si>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</si>
  <si>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</si>
  <si>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</si>
  <si>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</si>
  <si>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</si>
  <si>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</si>
  <si>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</si>
  <si>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</si>
  <si>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</si>
  <si>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</si>
  <si>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</si>
  <si>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</si>
  <si>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</si>
  <si>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</si>
  <si>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</si>
  <si>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</si>
  <si>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</si>
  <si>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</si>
  <si>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</si>
  <si>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</si>
  <si>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</si>
  <si>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</si>
  <si>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</si>
  <si>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</si>
  <si>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</si>
  <si>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</si>
  <si>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</si>
  <si>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</si>
  <si>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</si>
  <si>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</si>
  <si>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</si>
  <si>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</si>
  <si>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</si>
  <si>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</si>
  <si>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</si>
  <si>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</si>
  <si>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</si>
  <si>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</si>
  <si>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</si>
  <si>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</si>
  <si>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</si>
  <si>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</si>
  <si>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</si>
  <si>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</si>
  <si>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</si>
  <si>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</si>
  <si>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</si>
  <si>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</si>
  <si>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</si>
  <si>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</si>
  <si>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</si>
  <si>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</si>
  <si>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</si>
  <si>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</si>
  <si>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</si>
  <si>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</si>
  <si>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</si>
  <si>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</si>
  <si>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</si>
  <si>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</si>
  <si>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</si>
  <si>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</si>
  <si>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</si>
  <si>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</si>
  <si>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</si>
  <si>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</si>
  <si>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</si>
  <si>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</si>
  <si>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</si>
  <si>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</si>
  <si>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</si>
  <si>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</si>
  <si>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</si>
  <si>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</si>
  <si>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</si>
  <si>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</si>
  <si>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</si>
  <si>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</si>
  <si>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</si>
  <si>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</si>
  <si>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</si>
  <si>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</si>
  <si>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</si>
  <si>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</si>
  <si>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</si>
  <si>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</si>
  <si>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</si>
  <si>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</si>
  <si>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</si>
  <si>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</si>
  <si>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</si>
  <si>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</si>
  <si>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</si>
  <si>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</si>
  <si>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</si>
  <si>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</si>
  <si>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</si>
  <si>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</si>
  <si>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</si>
  <si>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</si>
  <si>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</si>
  <si>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</si>
  <si>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</si>
  <si>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</si>
  <si>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</si>
  <si>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</si>
  <si>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</si>
  <si>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</si>
  <si>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</si>
  <si>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</si>
  <si>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</si>
  <si>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</si>
  <si>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</si>
  <si>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</si>
  <si>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</si>
  <si>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</si>
  <si>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</si>
  <si>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</si>
  <si>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</si>
  <si>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</si>
  <si>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</si>
  <si>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</si>
  <si>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</si>
  <si>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</si>
  <si>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</si>
  <si>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</si>
  <si>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</si>
  <si>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</si>
  <si>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</si>
  <si>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</si>
  <si>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</si>
  <si>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</si>
  <si>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</si>
  <si>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</si>
  <si>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</si>
  <si>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</si>
  <si>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</si>
  <si>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</si>
  <si>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</si>
  <si>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</si>
  <si>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</si>
  <si>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</si>
  <si>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</si>
  <si>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</si>
  <si>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</si>
  <si>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</si>
  <si>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</si>
  <si>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</si>
  <si>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</si>
  <si>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</si>
  <si>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</si>
  <si>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</si>
  <si>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</si>
  <si>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</si>
  <si>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</si>
  <si>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</si>
  <si>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</si>
  <si>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</si>
  <si>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</si>
  <si>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</si>
  <si>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</si>
  <si>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</si>
  <si>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</si>
  <si>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</si>
  <si>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</si>
  <si>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</si>
  <si>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</si>
  <si>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</si>
  <si>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</si>
  <si>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</si>
  <si>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</si>
  <si>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</si>
  <si>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</si>
  <si>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</si>
  <si>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</si>
  <si>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</si>
  <si>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</si>
  <si>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</si>
  <si>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</si>
  <si>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</si>
  <si>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</si>
  <si>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</si>
  <si>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</si>
  <si>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</si>
  <si>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</si>
  <si>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</si>
  <si>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</si>
  <si>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</si>
  <si>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</si>
  <si>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</si>
  <si>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</si>
  <si>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</si>
  <si>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</si>
  <si>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</si>
  <si>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</si>
  <si>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</si>
  <si>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</si>
  <si>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</si>
  <si>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</si>
  <si>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</si>
  <si>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</si>
  <si>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</si>
  <si>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</si>
  <si>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</si>
  <si>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</si>
  <si>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</si>
  <si>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</si>
  <si>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</si>
  <si>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</si>
  <si>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</si>
  <si>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</si>
  <si>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</si>
  <si>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</si>
  <si>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</si>
  <si>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</si>
  <si>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</si>
  <si>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</si>
  <si>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</si>
  <si>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</si>
  <si>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</si>
  <si>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</si>
  <si>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</si>
  <si>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</si>
  <si>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</si>
  <si>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</si>
  <si>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</si>
  <si>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</si>
  <si>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</si>
  <si>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</si>
  <si>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</si>
  <si>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</si>
  <si>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</si>
  <si>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</si>
  <si>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</si>
  <si>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</si>
  <si>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</si>
  <si>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</si>
  <si>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</si>
  <si>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</si>
  <si>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</si>
  <si>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</si>
  <si>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</si>
  <si>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</si>
  <si>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</si>
  <si>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</si>
  <si>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</si>
  <si>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</si>
  <si>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</si>
  <si>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</si>
  <si>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</si>
  <si>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</si>
  <si>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</si>
  <si>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</si>
  <si>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</si>
  <si>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</si>
  <si>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</si>
  <si>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</si>
  <si>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</si>
  <si>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</si>
  <si>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</si>
  <si>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</si>
  <si>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</si>
  <si>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</si>
  <si>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</si>
  <si>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</si>
  <si>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</si>
  <si>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</si>
  <si>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</si>
  <si>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</si>
  <si>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</si>
  <si>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</si>
  <si>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</si>
  <si>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</si>
  <si>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</si>
  <si>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</si>
  <si>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</si>
  <si>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</si>
  <si>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</si>
  <si>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</si>
  <si>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</si>
  <si>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</si>
  <si>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</si>
  <si>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</si>
  <si>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</si>
  <si>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</si>
  <si>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</si>
  <si>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</si>
  <si>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</si>
  <si>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</si>
  <si>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</si>
  <si>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</si>
  <si>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</si>
  <si>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</si>
  <si>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</si>
  <si>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</si>
  <si>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</si>
  <si>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</si>
  <si>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</si>
  <si>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</si>
  <si>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</si>
  <si>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</si>
  <si>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</si>
  <si>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</si>
  <si>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</si>
  <si>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</si>
  <si>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</si>
  <si>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</si>
  <si>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</si>
  <si>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</si>
  <si>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</si>
  <si>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</si>
  <si>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</si>
  <si>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</si>
  <si>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</si>
  <si>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</si>
  <si>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</si>
  <si>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</si>
  <si>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</si>
  <si>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</si>
  <si>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</si>
  <si>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</si>
  <si>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</si>
  <si>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</si>
  <si>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</si>
  <si>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</si>
  <si>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</si>
  <si>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</si>
  <si>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</si>
  <si>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</si>
  <si>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</si>
  <si>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</si>
  <si>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</si>
  <si>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</si>
  <si>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</si>
  <si>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</si>
  <si>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</si>
  <si>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</si>
  <si>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</si>
  <si>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</si>
  <si>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</si>
  <si>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</si>
  <si>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</si>
  <si>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</si>
  <si>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</si>
  <si>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</si>
  <si>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</si>
  <si>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</si>
  <si>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</si>
  <si>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</si>
  <si>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</si>
  <si>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</si>
  <si>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</si>
  <si>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</si>
  <si>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</si>
  <si>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</si>
  <si>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</si>
  <si>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</si>
  <si>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</si>
  <si>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</si>
  <si>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</si>
  <si>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</si>
  <si>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</si>
  <si>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</si>
  <si>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</si>
  <si>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</si>
  <si>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</si>
  <si>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</si>
  <si>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</si>
  <si>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</si>
  <si>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</si>
  <si>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</si>
  <si>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</si>
  <si>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</si>
  <si>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</si>
  <si>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</si>
  <si>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</si>
  <si>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</si>
  <si>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</si>
  <si>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</si>
  <si>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</si>
  <si>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</si>
  <si>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</si>
  <si>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</si>
  <si>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</si>
  <si>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</si>
  <si>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</si>
  <si>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</si>
  <si>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</si>
  <si>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</si>
  <si>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</si>
  <si>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</si>
  <si>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</si>
  <si>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</si>
  <si>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</si>
  <si>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</si>
  <si>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</si>
  <si>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</si>
  <si>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</si>
  <si>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</si>
  <si>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</si>
  <si>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</si>
  <si>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</si>
  <si>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</si>
  <si>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</si>
  <si>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</si>
  <si>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</si>
  <si>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</si>
  <si>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</si>
  <si>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</si>
  <si>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</si>
  <si>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</si>
  <si>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</si>
  <si>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</si>
  <si>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</si>
  <si>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</si>
  <si>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</si>
  <si>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</si>
  <si>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</si>
  <si>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</si>
  <si>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</si>
  <si>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</si>
  <si>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</si>
  <si>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</si>
  <si>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</si>
  <si>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</si>
  <si>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</si>
  <si>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</si>
  <si>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</si>
  <si>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</si>
  <si>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</si>
  <si>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</si>
  <si>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</si>
  <si>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</si>
  <si>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</si>
  <si>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</si>
  <si>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</si>
  <si>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</si>
  <si>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</si>
  <si>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</si>
  <si>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</si>
  <si>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</si>
  <si>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</si>
  <si>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</si>
  <si>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</si>
  <si>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</si>
  <si>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</si>
  <si>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</si>
  <si>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</si>
  <si>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</si>
  <si>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</si>
  <si>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</si>
  <si>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</si>
  <si>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</si>
  <si>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</si>
  <si>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</si>
  <si>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</si>
  <si>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</si>
  <si>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</si>
  <si>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</si>
  <si>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</si>
  <si>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</si>
  <si>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</si>
  <si>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</si>
  <si>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</si>
  <si>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</si>
  <si>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</si>
  <si>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</si>
  <si>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</si>
  <si>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</si>
  <si>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</si>
  <si>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</si>
  <si>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</si>
  <si>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</si>
  <si>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</si>
  <si>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</si>
  <si>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</si>
  <si>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</si>
  <si>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</si>
  <si>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</si>
  <si>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</si>
  <si>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</si>
  <si>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</si>
  <si>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</si>
  <si>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</si>
  <si>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</si>
  <si>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</si>
  <si>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</si>
  <si>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</si>
  <si>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</si>
  <si>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</si>
  <si>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</si>
  <si>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</si>
  <si>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</si>
  <si>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</si>
  <si>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</si>
  <si>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</si>
  <si>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</si>
  <si>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</si>
  <si>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</si>
  <si>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</si>
  <si>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</si>
  <si>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</si>
  <si>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</si>
  <si>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</si>
  <si>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</si>
  <si>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</si>
  <si>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</si>
  <si>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</si>
  <si>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</si>
  <si>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</si>
  <si>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</si>
  <si>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</si>
  <si>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</si>
  <si>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</si>
  <si>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</si>
  <si>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</si>
  <si>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</si>
  <si>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</si>
  <si>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</si>
  <si>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</si>
  <si>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</si>
  <si>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</si>
  <si>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</si>
  <si>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</si>
  <si>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</si>
  <si>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</si>
  <si>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</si>
  <si>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</si>
  <si>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</si>
  <si>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</si>
  <si>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</si>
  <si>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</si>
  <si>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</si>
  <si>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</si>
  <si>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</si>
  <si>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</si>
  <si>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</si>
  <si>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</si>
  <si>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</si>
  <si>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</si>
  <si>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</si>
  <si>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</si>
  <si>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</si>
  <si>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</si>
  <si>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</si>
  <si>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</si>
  <si>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</si>
  <si>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</si>
  <si>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</si>
  <si>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</si>
  <si>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</si>
  <si>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</si>
  <si>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</si>
  <si>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</si>
  <si>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</si>
  <si>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</si>
  <si>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</si>
  <si>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</si>
  <si>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</si>
  <si>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</si>
  <si>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</si>
  <si>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</si>
  <si>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</si>
  <si>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</si>
  <si>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</si>
  <si>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</si>
  <si>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</si>
  <si>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</si>
  <si>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</si>
  <si>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</si>
  <si>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</si>
  <si>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</si>
  <si>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</si>
  <si>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</si>
  <si>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</si>
  <si>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</si>
  <si>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</si>
  <si>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</si>
  <si>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</si>
  <si>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</si>
  <si>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</si>
  <si>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</si>
  <si>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</si>
  <si>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</si>
  <si>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</si>
  <si>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</si>
  <si>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</si>
  <si>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</si>
  <si>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</si>
  <si>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</si>
  <si>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</si>
  <si>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</si>
  <si>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</si>
  <si>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</si>
  <si>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</si>
  <si>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</si>
  <si>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</si>
  <si>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</si>
  <si>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</si>
  <si>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</si>
  <si>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</si>
  <si>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</si>
  <si>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</si>
  <si>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</si>
  <si>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</si>
  <si>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</si>
  <si>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</si>
  <si>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</si>
  <si>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</si>
  <si>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</si>
  <si>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</si>
  <si>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</si>
  <si>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</si>
  <si>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</si>
  <si>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</si>
  <si>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</si>
  <si>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</si>
  <si>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</si>
  <si>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</si>
  <si>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</si>
  <si>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</si>
  <si>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</si>
  <si>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</si>
  <si>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</si>
  <si>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</si>
  <si>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</si>
  <si>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</si>
  <si>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</si>
  <si>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</si>
  <si>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</si>
  <si>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</si>
  <si>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</si>
  <si>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</si>
  <si>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</si>
  <si>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</si>
  <si>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</si>
  <si>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</si>
  <si>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</si>
  <si>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</si>
  <si>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</si>
  <si>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</si>
  <si>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</si>
  <si>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</si>
  <si>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</si>
  <si>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</si>
  <si>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</si>
  <si>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</si>
  <si>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</si>
  <si>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</si>
  <si>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</si>
  <si>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</si>
  <si>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</si>
  <si>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</si>
  <si>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</si>
  <si>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</si>
  <si>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</si>
  <si>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</si>
  <si>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</si>
  <si>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</si>
  <si>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</si>
  <si>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</si>
  <si>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</si>
  <si>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</si>
  <si>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</si>
  <si>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</si>
  <si>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</si>
  <si>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</si>
  <si>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</si>
  <si>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</si>
  <si>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</si>
  <si>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</si>
  <si>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</si>
  <si>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</si>
  <si>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</si>
  <si>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</si>
  <si>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</si>
  <si>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</si>
  <si>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</si>
  <si>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</si>
  <si>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</si>
  <si>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</si>
  <si>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</si>
  <si>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</si>
  <si>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</si>
  <si>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</si>
  <si>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</si>
  <si>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</si>
  <si>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</si>
  <si>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</si>
  <si>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</si>
  <si>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</si>
  <si>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</si>
  <si>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</si>
  <si>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</si>
  <si>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</si>
  <si>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</si>
  <si>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</si>
  <si>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</si>
  <si>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</si>
  <si>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</si>
  <si>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</si>
  <si>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</si>
  <si>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</si>
  <si>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</si>
  <si>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</si>
  <si>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</si>
  <si>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</si>
  <si>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</si>
  <si>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</si>
  <si>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</si>
  <si>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</si>
  <si>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</si>
  <si>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</si>
  <si>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</si>
  <si>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</si>
  <si>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</si>
  <si>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</si>
  <si>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</si>
  <si>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</si>
  <si>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</si>
  <si>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</si>
  <si>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</si>
  <si>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</si>
  <si>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</si>
  <si>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</si>
  <si>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</si>
  <si>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</si>
  <si>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</si>
  <si>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</si>
  <si>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</si>
  <si>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</si>
  <si>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</si>
  <si>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</si>
  <si>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</si>
  <si>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</si>
  <si>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</si>
  <si>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</si>
  <si>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</si>
  <si>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</si>
  <si>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</si>
  <si>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</si>
  <si>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</si>
  <si>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</si>
  <si>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</si>
  <si>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</si>
  <si>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</si>
  <si>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</si>
  <si>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</si>
  <si>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</si>
  <si>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</si>
  <si>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</si>
  <si>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</si>
  <si>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</si>
  <si>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</si>
  <si>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</si>
  <si>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</si>
  <si>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</si>
  <si>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</si>
  <si>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</si>
  <si>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</si>
  <si>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</si>
  <si>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</si>
  <si>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</si>
  <si>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</si>
  <si>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</si>
  <si>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</si>
  <si>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</si>
  <si>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</si>
  <si>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</si>
  <si>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</si>
  <si>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</si>
  <si>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</si>
  <si>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</si>
  <si>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</si>
  <si>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</si>
  <si>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</si>
  <si>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</si>
  <si>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</si>
  <si>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</si>
  <si>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</si>
  <si>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</si>
  <si>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</si>
  <si>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</si>
  <si>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</si>
  <si>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</si>
  <si>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</si>
  <si>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</si>
  <si>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</si>
  <si>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</si>
  <si>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</si>
  <si>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</si>
  <si>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</si>
  <si>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</si>
  <si>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</si>
  <si>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</si>
  <si>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</si>
  <si>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</si>
  <si>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</si>
  <si>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</si>
  <si>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</si>
  <si>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</si>
  <si>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</si>
  <si>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</si>
  <si>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</si>
  <si>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</si>
  <si>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</si>
  <si>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</si>
  <si>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</si>
  <si>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</si>
  <si>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</si>
  <si>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</si>
  <si>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</si>
  <si>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</si>
  <si>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</si>
  <si>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</si>
  <si>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</si>
  <si>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</si>
  <si>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</si>
  <si>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</si>
  <si>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</si>
  <si>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</si>
  <si>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</si>
  <si>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</si>
  <si>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</si>
  <si>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</si>
  <si>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</si>
  <si>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</si>
  <si>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</si>
  <si>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</si>
  <si>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</si>
  <si>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</si>
  <si>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</si>
  <si>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</si>
  <si>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</si>
  <si>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</si>
  <si>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</si>
  <si>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</si>
  <si>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</si>
  <si>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</si>
  <si>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</si>
  <si>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</si>
  <si>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</si>
  <si>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</si>
  <si>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</si>
  <si>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</si>
  <si>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</si>
  <si>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</si>
  <si>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</si>
  <si>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</si>
  <si>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</si>
  <si>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</si>
  <si>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</si>
  <si>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</si>
  <si>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</si>
  <si>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</si>
  <si>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</si>
  <si>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</si>
  <si>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</si>
  <si>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</si>
  <si>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</si>
  <si>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</si>
  <si>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</si>
  <si>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</si>
  <si>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</si>
  <si>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</si>
  <si>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</si>
  <si>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</si>
  <si>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</si>
  <si>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</si>
  <si>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</si>
  <si>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</si>
  <si>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</si>
  <si>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</si>
  <si>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</si>
  <si>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</si>
  <si>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</si>
  <si>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</si>
  <si>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</si>
  <si>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</si>
  <si>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</si>
  <si>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</si>
  <si>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</si>
  <si>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</si>
  <si>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</si>
  <si>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</si>
  <si>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</si>
  <si>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</si>
  <si>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</si>
  <si>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</si>
  <si>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</si>
  <si>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</si>
  <si>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</si>
  <si>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</si>
  <si>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</si>
  <si>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</si>
  <si>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</si>
  <si>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</si>
  <si>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</si>
  <si>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</si>
  <si>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</si>
  <si>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</si>
  <si>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</si>
  <si>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</si>
  <si>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</si>
  <si>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</si>
  <si>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</si>
  <si>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</si>
  <si>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</si>
  <si>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</si>
  <si>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</si>
  <si>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</si>
  <si>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</si>
  <si>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</si>
  <si>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</si>
  <si>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</si>
  <si>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</si>
  <si>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</si>
  <si>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</si>
  <si>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</si>
  <si>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</si>
  <si>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</si>
  <si>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</si>
  <si>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</si>
  <si>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</si>
  <si>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</si>
  <si>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</si>
  <si>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</si>
  <si>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</si>
  <si>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</si>
  <si>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</si>
  <si>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</si>
  <si>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</si>
  <si>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</si>
  <si>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</si>
  <si>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</si>
  <si>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</si>
  <si>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</si>
  <si>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</si>
  <si>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</si>
  <si>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</si>
  <si>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</si>
  <si>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</si>
  <si>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</si>
  <si>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</si>
  <si>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</si>
  <si>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</si>
  <si>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</si>
  <si>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</si>
  <si>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</si>
  <si>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</si>
  <si>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</si>
  <si>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</si>
  <si>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</si>
  <si>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</si>
  <si>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</si>
  <si>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</si>
  <si>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</si>
  <si>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</si>
  <si>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</si>
  <si>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</si>
  <si>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</si>
  <si>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</si>
  <si>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</si>
  <si>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</si>
  <si>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</si>
  <si>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</si>
  <si>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</si>
  <si>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</si>
  <si>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</si>
  <si>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</si>
  <si>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</si>
  <si>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</si>
  <si>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</si>
  <si>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</si>
  <si>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</si>
  <si>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</si>
  <si>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</si>
  <si>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</si>
  <si>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</si>
  <si>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</si>
  <si>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</si>
  <si>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</si>
  <si>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</si>
  <si>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</si>
  <si>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</si>
  <si>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</si>
  <si>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</si>
  <si>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</si>
  <si>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</si>
  <si>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</si>
  <si>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</si>
  <si>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</si>
  <si>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</si>
  <si>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</si>
  <si>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</si>
  <si>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</si>
  <si>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</si>
  <si>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</si>
  <si>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</si>
  <si>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</si>
  <si>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</si>
  <si>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</si>
  <si>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</si>
  <si>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</si>
  <si>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</si>
  <si>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</si>
  <si>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</si>
  <si>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</si>
  <si>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</si>
  <si>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</si>
  <si>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</si>
  <si>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</si>
  <si>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</si>
  <si>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</si>
  <si>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</si>
  <si>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</si>
  <si>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</si>
  <si>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</si>
  <si>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</si>
  <si>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</si>
  <si>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</si>
  <si>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</si>
  <si>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</si>
  <si>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</si>
  <si>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</si>
  <si>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</si>
  <si>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</si>
  <si>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</si>
  <si>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</si>
  <si>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</si>
  <si>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</si>
  <si>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</si>
  <si>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</si>
  <si>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</si>
  <si>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</si>
  <si>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</si>
  <si>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</si>
  <si>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</si>
  <si>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</si>
  <si>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</si>
  <si>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</si>
  <si>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</si>
  <si>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</si>
  <si>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</si>
  <si>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</si>
  <si>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</si>
  <si>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</si>
  <si>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</si>
  <si>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</si>
  <si>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</si>
  <si>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</si>
  <si>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</si>
  <si>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</si>
  <si>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</si>
  <si>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</si>
  <si>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</si>
  <si>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</si>
  <si>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</si>
  <si>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</si>
  <si>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</si>
  <si>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</si>
  <si>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</si>
  <si>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</si>
  <si>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</si>
  <si>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</si>
  <si>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</si>
  <si>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</si>
  <si>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</si>
  <si>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</si>
  <si>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</si>
  <si>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</si>
  <si>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</si>
  <si>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</si>
  <si>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</si>
  <si>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</si>
  <si>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</si>
  <si>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</si>
  <si>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</si>
  <si>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</si>
  <si>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</si>
  <si>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</si>
  <si>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</si>
  <si>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</si>
  <si>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</si>
  <si>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</si>
  <si>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</si>
  <si>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</si>
  <si>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</si>
  <si>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</si>
  <si>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</si>
  <si>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</si>
  <si>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</si>
  <si>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</si>
  <si>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</si>
  <si>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</si>
  <si>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</si>
  <si>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</si>
  <si>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</si>
  <si>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</si>
  <si>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</si>
  <si>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</si>
  <si>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</si>
  <si>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</si>
  <si>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</si>
  <si>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</si>
  <si>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</si>
  <si>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</si>
  <si>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</si>
  <si>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</si>
  <si>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</si>
  <si>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</si>
  <si>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</si>
  <si>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</si>
  <si>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</si>
  <si>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</si>
  <si>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</si>
  <si>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</si>
  <si>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</si>
  <si>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</si>
  <si>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</si>
  <si>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</si>
  <si>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</si>
  <si>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</si>
  <si>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</si>
  <si>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</si>
  <si>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</si>
  <si>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</si>
  <si>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</si>
  <si>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</si>
  <si>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</si>
  <si>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</si>
  <si>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</si>
  <si>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</si>
  <si>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</si>
  <si>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</si>
  <si>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</si>
  <si>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</si>
  <si>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</si>
  <si>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</si>
  <si>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</si>
  <si>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</si>
  <si>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</si>
  <si>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</si>
  <si>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</si>
  <si>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</si>
  <si>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</si>
  <si>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</si>
  <si>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</si>
  <si>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</si>
  <si>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</si>
  <si>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</si>
  <si>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</si>
  <si>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</si>
  <si>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</si>
  <si>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</si>
  <si>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</si>
  <si>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</si>
  <si>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</si>
  <si>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</si>
  <si>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</si>
  <si>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</si>
  <si>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</si>
  <si>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</si>
  <si>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</si>
  <si>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</si>
  <si>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</si>
  <si>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</si>
  <si>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</si>
  <si>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</si>
  <si>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</si>
  <si>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</si>
  <si>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</si>
  <si>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</si>
  <si>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</si>
  <si>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</si>
  <si>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</si>
  <si>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</si>
  <si>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</si>
  <si>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</si>
  <si>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</si>
  <si>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</si>
  <si>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</si>
  <si>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</si>
  <si>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</si>
  <si>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</si>
  <si>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</si>
  <si>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</si>
  <si>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</si>
  <si>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</si>
  <si>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</si>
  <si>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</si>
  <si>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</si>
  <si>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</si>
  <si>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</si>
  <si>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</si>
  <si>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</si>
  <si>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</si>
  <si>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</si>
  <si>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</si>
  <si>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</si>
  <si>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</si>
  <si>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</si>
  <si>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</si>
  <si>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</si>
  <si>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</si>
  <si>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</si>
  <si>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</si>
  <si>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</si>
  <si>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</si>
  <si>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</si>
  <si>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</si>
  <si>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</si>
  <si>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</si>
  <si>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</si>
  <si>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</si>
  <si>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</si>
  <si>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</si>
  <si>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</si>
  <si>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</si>
  <si>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</si>
  <si>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</si>
  <si>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</si>
  <si>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</si>
  <si>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</si>
  <si>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</si>
  <si>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</si>
  <si>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</si>
  <si>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</si>
  <si>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</si>
  <si>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</si>
  <si>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</si>
  <si>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</si>
  <si>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</si>
  <si>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</si>
  <si>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</si>
  <si>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</si>
  <si>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</si>
  <si>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</si>
  <si>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</si>
  <si>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</si>
  <si>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</si>
  <si>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</si>
  <si>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</si>
  <si>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</si>
  <si>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</si>
  <si>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</si>
  <si>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</si>
  <si>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</si>
  <si>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</si>
  <si>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</si>
  <si>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</si>
  <si>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</si>
  <si>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</si>
  <si>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</si>
  <si>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</si>
  <si>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</si>
  <si>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</si>
  <si>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</si>
  <si>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</si>
  <si>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</si>
  <si>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</si>
  <si>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</si>
  <si>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</si>
  <si>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</si>
  <si>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</si>
  <si>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</si>
  <si>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</si>
  <si>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</si>
  <si>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</si>
  <si>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</si>
  <si>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</si>
  <si>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</si>
  <si>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</si>
  <si>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</si>
  <si>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</si>
  <si>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</si>
  <si>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</si>
  <si>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</si>
  <si>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</si>
  <si>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</si>
  <si>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</si>
  <si>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</si>
  <si>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</si>
  <si>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</si>
  <si>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</si>
  <si>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</si>
  <si>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</si>
  <si>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</si>
  <si>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</si>
  <si>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</si>
  <si>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</si>
  <si>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</si>
  <si>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</si>
  <si>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</si>
  <si>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</si>
  <si>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</si>
  <si>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</si>
  <si>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</si>
  <si>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</si>
  <si>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</si>
  <si>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</si>
  <si>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</si>
  <si>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</si>
  <si>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</si>
  <si>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</si>
  <si>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</si>
  <si>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</si>
  <si>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</si>
  <si>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</si>
  <si>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</si>
  <si>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</si>
  <si>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</si>
  <si>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</si>
  <si>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</si>
  <si>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</si>
  <si>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</si>
  <si>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</si>
  <si>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</si>
  <si>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</si>
  <si>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</si>
  <si>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</si>
  <si>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</si>
  <si>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</si>
  <si>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</si>
  <si>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</si>
  <si>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</si>
  <si>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</si>
  <si>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</si>
  <si>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</si>
  <si>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</si>
  <si>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</si>
  <si>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</si>
  <si>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</si>
  <si>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</si>
  <si>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</si>
  <si>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</si>
  <si>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</si>
  <si>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</si>
  <si>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</si>
  <si>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</si>
  <si>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</si>
  <si>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</si>
  <si>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</si>
  <si>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</si>
  <si>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</si>
  <si>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</si>
  <si>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</si>
  <si>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</si>
  <si>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</si>
  <si>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</si>
  <si>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</si>
  <si>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</si>
  <si>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</si>
  <si>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</si>
  <si>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</si>
  <si>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</si>
  <si>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</si>
  <si>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</si>
  <si>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</si>
  <si>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</si>
  <si>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</si>
  <si>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</si>
  <si>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</si>
  <si>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</si>
  <si>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</si>
  <si>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</si>
  <si>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</si>
  <si>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</si>
  <si>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</si>
  <si>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</si>
  <si>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</si>
  <si>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</si>
  <si>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</si>
  <si>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</si>
  <si>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</si>
  <si>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</si>
  <si>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</si>
  <si>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</si>
  <si>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</si>
  <si>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</si>
  <si>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</si>
  <si>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</si>
  <si>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</si>
  <si>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</si>
  <si>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</si>
  <si>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</si>
  <si>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</si>
  <si>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</si>
  <si>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</si>
  <si>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</si>
  <si>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</si>
  <si>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</si>
  <si>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</si>
  <si>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</si>
  <si>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</si>
  <si>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</si>
  <si>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</si>
  <si>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</si>
  <si>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</si>
  <si>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</si>
  <si>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</si>
  <si>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</si>
  <si>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</si>
  <si>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</si>
  <si>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</si>
  <si>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</si>
  <si>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</si>
  <si>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</si>
  <si>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</si>
  <si>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</si>
  <si>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</si>
  <si>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</si>
  <si>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</si>
  <si>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</si>
  <si>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</si>
  <si>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</si>
  <si>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</si>
  <si>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</si>
  <si>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</si>
  <si>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</si>
  <si>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</si>
  <si>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</si>
  <si>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</si>
  <si>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</si>
  <si>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</si>
  <si>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</si>
  <si>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</si>
  <si>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</si>
  <si>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</si>
  <si>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</si>
  <si>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</si>
  <si>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</si>
  <si>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</si>
  <si>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</si>
  <si>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</si>
  <si>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</si>
  <si>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</si>
  <si>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</si>
  <si>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</si>
  <si>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</si>
  <si>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</si>
  <si>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</si>
  <si>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</si>
  <si>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</si>
  <si>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</si>
  <si>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</si>
  <si>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</si>
  <si>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</si>
  <si>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</si>
  <si>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</si>
  <si>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</si>
  <si>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</si>
  <si>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</si>
  <si>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</si>
  <si>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</si>
  <si>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</si>
  <si>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</si>
  <si>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</si>
  <si>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</si>
  <si>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</si>
  <si>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</si>
  <si>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</si>
  <si>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</si>
  <si>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</si>
  <si>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</si>
  <si>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</si>
  <si>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</si>
  <si>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</si>
  <si>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</si>
  <si>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</si>
  <si>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</si>
  <si>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</si>
  <si>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</si>
  <si>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</si>
  <si>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</si>
  <si>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</si>
  <si>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</si>
  <si>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</si>
  <si>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</si>
  <si>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</si>
  <si>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</si>
  <si>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</si>
  <si>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</si>
  <si>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</si>
  <si>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</si>
  <si>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</si>
  <si>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</si>
  <si>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</si>
  <si>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</si>
  <si>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</si>
  <si>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</si>
  <si>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</si>
  <si>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</si>
  <si>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</si>
  <si>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</si>
  <si>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</si>
  <si>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</si>
  <si>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</si>
  <si>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</si>
  <si>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</si>
  <si>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</si>
  <si>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</si>
  <si>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</si>
  <si>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</si>
  <si>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</si>
  <si>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</si>
  <si>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</si>
  <si>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</si>
  <si>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</si>
  <si>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</si>
  <si>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</si>
  <si>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</si>
  <si>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</si>
  <si>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</si>
  <si>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</si>
  <si>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</si>
  <si>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</si>
  <si>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</si>
  <si>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</si>
  <si>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</si>
  <si>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</si>
  <si>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</si>
  <si>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</si>
  <si>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</si>
  <si>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</si>
  <si>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</si>
  <si>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</si>
  <si>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</si>
  <si>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</si>
  <si>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</si>
  <si>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</si>
  <si>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</si>
  <si>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</si>
  <si>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</si>
  <si>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</si>
  <si>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</si>
  <si>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</si>
  <si>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</si>
  <si>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</si>
  <si>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</si>
  <si>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</si>
  <si>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</si>
  <si>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</si>
  <si>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</si>
  <si>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</si>
  <si>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</si>
  <si>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</si>
  <si>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</si>
  <si>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</si>
  <si>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</si>
  <si>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</si>
  <si>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</si>
  <si>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</si>
  <si>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</si>
  <si>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</si>
  <si>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</si>
  <si>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</si>
  <si>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</si>
  <si>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</si>
  <si>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</si>
  <si>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</si>
  <si>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</si>
  <si>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</si>
  <si>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</si>
  <si>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</si>
  <si>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</si>
  <si>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</si>
  <si>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</si>
  <si>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</si>
  <si>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</si>
  <si>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</si>
  <si>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</si>
  <si>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</si>
  <si>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</si>
  <si>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</si>
  <si>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</si>
  <si>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</si>
  <si>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</si>
  <si>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</si>
  <si>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</si>
  <si>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</si>
  <si>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</si>
  <si>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</si>
  <si>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</si>
  <si>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</si>
  <si>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</si>
  <si>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</si>
  <si>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</si>
  <si>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</si>
  <si>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</si>
  <si>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</si>
  <si>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</si>
  <si>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</si>
  <si>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</si>
  <si>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</si>
  <si>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</si>
  <si>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</si>
  <si>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</si>
  <si>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</si>
  <si>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</si>
  <si>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</si>
  <si>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</si>
  <si>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</si>
  <si>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</si>
  <si>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</si>
  <si>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</si>
  <si>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</si>
  <si>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</si>
  <si>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</si>
  <si>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</si>
  <si>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</si>
  <si>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</si>
  <si>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</si>
  <si>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</si>
  <si>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</si>
  <si>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</si>
  <si>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</si>
  <si>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</si>
  <si>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</si>
  <si>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</si>
  <si>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</si>
  <si>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</si>
  <si>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</si>
  <si>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</si>
  <si>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</si>
  <si>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</si>
  <si>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</si>
  <si>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</si>
  <si>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</si>
  <si>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</si>
  <si>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</si>
  <si>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</si>
  <si>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</si>
  <si>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</si>
  <si>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</si>
  <si>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</si>
  <si>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</si>
  <si>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</si>
  <si>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</si>
  <si>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</si>
  <si>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</si>
  <si>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</si>
  <si>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</si>
  <si>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</si>
  <si>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</si>
  <si>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</si>
  <si>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</si>
  <si>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</si>
  <si>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</si>
  <si>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</si>
  <si>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</si>
  <si>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</si>
  <si>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</si>
  <si>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</si>
  <si>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</si>
  <si>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</si>
  <si>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</si>
  <si>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</si>
  <si>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</si>
  <si>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</si>
  <si>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</si>
  <si>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</si>
  <si>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</si>
  <si>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</si>
  <si>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</si>
  <si>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</si>
  <si>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</si>
  <si>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</si>
  <si>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</si>
  <si>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</si>
  <si>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</si>
  <si>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</si>
  <si>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</si>
  <si>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</si>
  <si>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</si>
  <si>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</si>
  <si>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</si>
  <si>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</si>
  <si>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</si>
  <si>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</si>
  <si>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</si>
  <si>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</si>
  <si>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</si>
  <si>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</si>
  <si>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</si>
  <si>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</si>
  <si>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</si>
  <si>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</si>
  <si>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</si>
  <si>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</si>
  <si>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</si>
  <si>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</si>
  <si>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</si>
  <si>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</si>
  <si>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</si>
  <si>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</si>
  <si>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</si>
  <si>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</si>
  <si>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</si>
  <si>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</si>
  <si>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</si>
  <si>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</si>
  <si>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</si>
  <si>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</si>
  <si>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</si>
  <si>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</si>
  <si>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</si>
  <si>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</si>
  <si>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</si>
  <si>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</si>
  <si>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</si>
  <si>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</si>
  <si>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</si>
  <si>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</si>
  <si>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</si>
  <si>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</si>
  <si>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</si>
  <si>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</si>
  <si>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</si>
  <si>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</si>
  <si>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</si>
  <si>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</si>
  <si>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</si>
  <si>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</si>
  <si>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</si>
  <si>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</si>
  <si>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</si>
  <si>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</si>
  <si>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</si>
  <si>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</si>
  <si>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</si>
  <si>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</si>
  <si>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</si>
  <si>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</si>
  <si>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</si>
  <si>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</si>
  <si>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</si>
  <si>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</si>
  <si>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</si>
  <si>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</si>
  <si>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</si>
  <si>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</si>
  <si>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</si>
  <si>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</si>
  <si>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</si>
  <si>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</si>
  <si>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</si>
  <si>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</si>
  <si>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</si>
  <si>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</si>
  <si>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</si>
  <si>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</si>
  <si>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</si>
  <si>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</si>
  <si>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</si>
  <si>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</si>
  <si>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</si>
  <si>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</si>
  <si>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</si>
  <si>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</si>
  <si>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</si>
  <si>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</si>
  <si>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</si>
  <si>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</si>
  <si>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</si>
  <si>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</si>
  <si>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</si>
  <si>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</si>
  <si>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</si>
  <si>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</si>
  <si>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</si>
  <si>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</si>
  <si>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</si>
  <si>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</si>
  <si>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</si>
  <si>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</si>
  <si>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</si>
  <si>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</si>
  <si>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</si>
  <si>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</si>
  <si>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</si>
  <si>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</si>
  <si>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</si>
  <si>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</si>
  <si>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</si>
  <si>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</si>
  <si>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</si>
  <si>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</si>
  <si>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</si>
  <si>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</si>
  <si>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</si>
  <si>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</si>
  <si>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</si>
  <si>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</si>
  <si>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</si>
  <si>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</si>
  <si>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</si>
  <si>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</si>
  <si>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</si>
  <si>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</si>
  <si>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</si>
  <si>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</si>
  <si>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</si>
  <si>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</si>
  <si>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</si>
  <si>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</si>
  <si>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</si>
  <si>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</si>
  <si>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</si>
  <si>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</si>
  <si>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</si>
  <si>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</si>
  <si>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</si>
  <si>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</si>
  <si>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</si>
  <si>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</si>
  <si>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</si>
  <si>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</si>
  <si>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</si>
  <si>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</si>
  <si>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</si>
  <si>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</si>
  <si>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</si>
  <si>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</si>
  <si>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</si>
  <si>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</si>
  <si>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</si>
  <si>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</si>
  <si>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</si>
  <si>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</si>
  <si>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</si>
  <si>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</si>
  <si>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</si>
  <si>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</si>
  <si>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</si>
  <si>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</si>
  <si>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</si>
  <si>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</si>
  <si>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</si>
  <si>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</si>
  <si>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</si>
  <si>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</si>
  <si>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</si>
  <si>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</si>
  <si>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</si>
  <si>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</si>
  <si>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</si>
  <si>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</si>
  <si>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</si>
  <si>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</si>
  <si>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</si>
  <si>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</si>
  <si>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</si>
  <si>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</si>
  <si>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</si>
  <si>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</si>
  <si>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</si>
  <si>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</si>
  <si>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</si>
  <si>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</si>
  <si>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</si>
  <si>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</si>
  <si>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</si>
  <si>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</si>
  <si>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</si>
  <si>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</si>
  <si>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</si>
  <si>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</si>
  <si>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</si>
  <si>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</si>
  <si>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</si>
  <si>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</si>
  <si>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</si>
  <si>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</si>
  <si>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</si>
  <si>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</si>
  <si>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</si>
  <si>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</si>
  <si>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</si>
  <si>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</si>
  <si>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</si>
  <si>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</si>
  <si>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</si>
  <si>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</si>
  <si>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</si>
  <si>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</si>
  <si>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</si>
  <si>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</si>
  <si>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</si>
  <si>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</si>
  <si>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</si>
  <si>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</si>
  <si>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</si>
  <si>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</si>
  <si>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</si>
  <si>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</si>
  <si>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</si>
  <si>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</si>
  <si>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</si>
  <si>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</si>
  <si>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</si>
  <si>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</si>
  <si>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</si>
  <si>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</si>
  <si>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</si>
  <si>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</si>
  <si>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</si>
  <si>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</si>
  <si>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</si>
  <si>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</si>
  <si>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</si>
  <si>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</si>
  <si>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</si>
  <si>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</si>
  <si>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</si>
  <si>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</si>
  <si>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</si>
  <si>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</si>
  <si>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</si>
  <si>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</si>
  <si>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</si>
  <si>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</si>
  <si>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</si>
  <si>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</si>
  <si>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</si>
  <si>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</si>
  <si>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</si>
  <si>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</si>
  <si>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</si>
  <si>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</si>
  <si>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</si>
  <si>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</si>
  <si>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</si>
  <si>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</si>
  <si>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</si>
  <si>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</si>
  <si>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</si>
  <si>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</si>
  <si>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</si>
  <si>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</si>
  <si>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</si>
  <si>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</si>
  <si>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</si>
  <si>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</si>
  <si>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</si>
  <si>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</si>
  <si>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</si>
  <si>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</si>
  <si>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</si>
  <si>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</si>
  <si>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</si>
  <si>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</si>
  <si>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</si>
  <si>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</si>
  <si>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</si>
  <si>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</si>
  <si>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</si>
  <si>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</si>
  <si>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</si>
  <si>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</si>
  <si>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</si>
  <si>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</si>
  <si>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</si>
  <si>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</si>
  <si>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</si>
  <si>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</si>
  <si>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</si>
  <si>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</si>
  <si>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</si>
  <si>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</si>
  <si>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</si>
  <si>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</si>
  <si>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</si>
  <si>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</si>
  <si>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</si>
  <si>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</si>
  <si>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</si>
  <si>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</si>
  <si>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</si>
  <si>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</si>
  <si>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</si>
  <si>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</si>
  <si>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</si>
  <si>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</si>
  <si>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</si>
  <si>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</si>
  <si>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</si>
  <si>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</si>
  <si>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</si>
  <si>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</si>
  <si>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</si>
  <si>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</si>
  <si>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</si>
  <si>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</si>
  <si>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</si>
  <si>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</si>
  <si>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</si>
  <si>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</si>
  <si>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</si>
  <si>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</si>
  <si>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</si>
  <si>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</si>
  <si>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</si>
  <si>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</si>
  <si>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</si>
  <si>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</si>
  <si>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</si>
  <si>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</si>
  <si>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</si>
  <si>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</si>
  <si>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</si>
  <si>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</si>
  <si>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</si>
  <si>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</si>
  <si>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</si>
  <si>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</si>
  <si>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</si>
  <si>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</si>
  <si>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</si>
  <si>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</si>
  <si>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</si>
  <si>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</si>
  <si>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</si>
  <si>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</si>
  <si>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</si>
  <si>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</si>
  <si>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</si>
  <si>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</si>
  <si>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</si>
  <si>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</si>
  <si>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</si>
  <si>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</si>
  <si>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</si>
  <si>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</si>
  <si>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</si>
  <si>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</si>
  <si>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</si>
  <si>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</si>
  <si>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</si>
  <si>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</si>
  <si>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</si>
  <si>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</si>
  <si>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</si>
  <si>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</si>
  <si>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</si>
  <si>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</si>
  <si>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</si>
  <si>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</si>
  <si>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</si>
  <si>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</si>
  <si>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</si>
  <si>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</si>
  <si>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</si>
  <si>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</si>
  <si>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</si>
  <si>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</si>
  <si>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</si>
  <si>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</si>
  <si>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</si>
  <si>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</si>
  <si>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</si>
  <si>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</si>
  <si>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</si>
  <si>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</si>
  <si>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</si>
  <si>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</si>
  <si>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</si>
  <si>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</si>
  <si>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</si>
  <si>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</si>
  <si>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</si>
  <si>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</si>
  <si>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</si>
  <si>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</si>
  <si>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</si>
  <si>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</si>
  <si>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</si>
  <si>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</si>
  <si>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</si>
  <si>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</si>
  <si>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</si>
  <si>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</si>
  <si>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</si>
  <si>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</si>
  <si>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</si>
  <si>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</si>
  <si>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</si>
  <si>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</si>
  <si>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</si>
  <si>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</si>
  <si>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</si>
  <si>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</si>
  <si>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</si>
  <si>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</si>
  <si>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</si>
  <si>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</si>
  <si>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</si>
  <si>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</si>
  <si>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</si>
  <si>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</si>
  <si>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</si>
  <si>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</si>
  <si>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</si>
  <si>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</si>
  <si>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</si>
  <si>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</si>
  <si>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</si>
  <si>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</si>
  <si>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</si>
  <si>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</si>
  <si>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</si>
  <si>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</si>
  <si>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</si>
  <si>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</si>
  <si>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</si>
  <si>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</si>
  <si>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</si>
  <si>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</si>
  <si>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</si>
  <si>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</si>
  <si>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</si>
  <si>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</si>
  <si>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</si>
  <si>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</si>
  <si>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</si>
  <si>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</si>
  <si>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</si>
  <si>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</si>
  <si>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</si>
  <si>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</si>
  <si>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</si>
  <si>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</si>
  <si>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</si>
  <si>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</si>
  <si>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</si>
  <si>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</si>
  <si>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</si>
  <si>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</si>
  <si>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</si>
  <si>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</si>
  <si>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</si>
  <si>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</si>
  <si>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</si>
  <si>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</si>
  <si>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</si>
  <si>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</si>
  <si>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</si>
  <si>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</si>
  <si>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</si>
  <si>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</si>
  <si>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</si>
  <si>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</si>
  <si>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</si>
  <si>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</si>
  <si>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</si>
  <si>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</si>
  <si>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</si>
  <si>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</si>
  <si>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</si>
  <si>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</si>
  <si>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</si>
  <si>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</si>
  <si>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</si>
  <si>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</si>
  <si>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</si>
  <si>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</si>
  <si>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</si>
  <si>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</si>
  <si>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</si>
  <si>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</si>
  <si>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</si>
  <si>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</si>
  <si>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</si>
  <si>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</si>
  <si>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</si>
  <si>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</si>
  <si>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</si>
  <si>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</si>
  <si>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</si>
  <si>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</si>
  <si>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</si>
  <si>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</si>
  <si>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</si>
  <si>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</si>
  <si>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</si>
  <si>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</si>
  <si>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</si>
  <si>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</si>
  <si>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</si>
  <si>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</si>
  <si>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</si>
  <si>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</si>
  <si>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</si>
  <si>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</si>
  <si>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</si>
  <si>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</si>
  <si>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</si>
  <si>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</si>
  <si>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</si>
  <si>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</si>
  <si>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</si>
  <si>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</si>
  <si>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</si>
  <si>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</si>
  <si>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</si>
  <si>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</si>
  <si>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</si>
  <si>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</si>
  <si>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</si>
  <si>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</si>
  <si>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</si>
  <si>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</si>
  <si>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</si>
  <si>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</si>
  <si>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</si>
  <si>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</si>
  <si>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</si>
  <si>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</si>
  <si>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</si>
  <si>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</si>
  <si>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</si>
  <si>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</si>
  <si>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</si>
  <si>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</si>
  <si>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</si>
  <si>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</si>
  <si>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</si>
  <si>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</si>
  <si>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</si>
  <si>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</si>
  <si>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</si>
  <si>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</si>
  <si>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</si>
  <si>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</si>
  <si>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</si>
  <si>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</si>
  <si>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</si>
  <si>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</si>
  <si>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</si>
  <si>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</si>
  <si>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</si>
  <si>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</si>
  <si>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</si>
  <si>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</si>
  <si>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</si>
  <si>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</si>
  <si>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</si>
  <si>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</si>
  <si>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</si>
  <si>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</si>
  <si>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</si>
  <si>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</si>
  <si>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</si>
  <si>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</si>
  <si>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</si>
  <si>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</si>
  <si>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</si>
  <si>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</si>
  <si>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</si>
  <si>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</si>
  <si>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</si>
  <si>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</si>
  <si>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</si>
  <si>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</si>
  <si>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</si>
  <si>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</si>
  <si>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</si>
  <si>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</si>
  <si>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</si>
  <si>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</si>
  <si>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</si>
  <si>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</si>
  <si>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</si>
  <si>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</si>
  <si>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</si>
  <si>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</si>
  <si>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</si>
  <si>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</si>
  <si>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</si>
  <si>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</si>
  <si>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</si>
  <si>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</si>
  <si>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</si>
  <si>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</si>
  <si>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</si>
  <si>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</si>
  <si>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</si>
  <si>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</si>
  <si>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</si>
  <si>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</si>
  <si>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</si>
  <si>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</si>
  <si>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</si>
  <si>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</si>
  <si>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</si>
  <si>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</si>
  <si>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</si>
  <si>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</si>
  <si>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</si>
  <si>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</si>
  <si>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</si>
  <si>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</si>
  <si>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</si>
  <si>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</si>
  <si>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</si>
  <si>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</si>
  <si>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</si>
  <si>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</si>
  <si>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</si>
  <si>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</si>
  <si>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</si>
  <si>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</si>
  <si>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</si>
  <si>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</si>
  <si>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</si>
  <si>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</si>
  <si>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</si>
  <si>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</si>
  <si>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</si>
  <si>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</si>
  <si>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</si>
  <si>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</si>
  <si>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</si>
  <si>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</si>
  <si>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</si>
  <si>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</si>
  <si>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</si>
  <si>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</si>
  <si>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</si>
  <si>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</si>
  <si>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</si>
  <si>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</si>
  <si>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</si>
  <si>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</si>
  <si>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</si>
  <si>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</si>
  <si>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</si>
  <si>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</si>
  <si>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</si>
  <si>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</si>
  <si>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</si>
  <si>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</si>
  <si>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</si>
  <si>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</si>
  <si>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</si>
  <si>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</si>
  <si>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</si>
  <si>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</si>
  <si>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</si>
  <si>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</si>
  <si>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</si>
  <si>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</si>
  <si>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</si>
  <si>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</si>
  <si>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</si>
  <si>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</si>
  <si>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</si>
  <si>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</si>
  <si>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</si>
  <si>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</si>
  <si>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</si>
  <si>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</si>
  <si>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</si>
  <si>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</si>
  <si>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</si>
  <si>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</si>
  <si>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</si>
  <si>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</si>
  <si>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</si>
  <si>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</si>
  <si>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</si>
  <si>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</si>
  <si>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</si>
  <si>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</si>
  <si>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</si>
  <si>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</si>
  <si>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</si>
  <si>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</si>
  <si>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</si>
  <si>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</si>
  <si>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</si>
  <si>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</si>
  <si>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</si>
  <si>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</si>
  <si>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</si>
  <si>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</si>
  <si>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</si>
  <si>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</si>
  <si>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</si>
  <si>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</si>
  <si>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</si>
  <si>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</si>
  <si>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</si>
  <si>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</si>
  <si>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</si>
  <si>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</si>
  <si>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</si>
  <si>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</si>
  <si>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</si>
  <si>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</si>
  <si>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</si>
  <si>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</si>
  <si>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</si>
  <si>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</si>
  <si>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</si>
  <si>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</si>
  <si>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</si>
  <si>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</si>
  <si>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</si>
  <si>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</si>
  <si>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</si>
  <si>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</si>
  <si>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</si>
  <si>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</si>
  <si>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</si>
  <si>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</si>
  <si>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</si>
  <si>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</si>
  <si>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</si>
  <si>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</si>
  <si>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</si>
  <si>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</si>
  <si>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</si>
  <si>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</si>
  <si>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</si>
  <si>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</si>
  <si>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</si>
  <si>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</si>
  <si>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</si>
  <si>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</si>
  <si>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</si>
  <si>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</si>
  <si>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</si>
  <si>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</si>
  <si>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</si>
  <si>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</si>
  <si>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</si>
  <si>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</si>
  <si>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</si>
  <si>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</si>
  <si>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</si>
  <si>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</si>
  <si>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</si>
  <si>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</si>
  <si>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</si>
  <si>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</si>
  <si>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</si>
  <si>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</si>
  <si>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</si>
  <si>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</si>
  <si>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</si>
  <si>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</si>
  <si>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</si>
  <si>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</si>
  <si>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</si>
  <si>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</si>
  <si>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</si>
  <si>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</si>
  <si>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</si>
  <si>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</si>
  <si>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</si>
  <si>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</si>
  <si>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</si>
  <si>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</si>
  <si>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</si>
  <si>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</si>
  <si>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</si>
  <si>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</si>
  <si>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</si>
  <si>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</si>
  <si>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</si>
  <si>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</si>
  <si>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</si>
  <si>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</si>
  <si>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</si>
  <si>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</si>
  <si>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</si>
  <si>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</si>
  <si>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</si>
  <si>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</si>
  <si>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</si>
  <si>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</si>
  <si>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</si>
  <si>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</si>
  <si>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</si>
  <si>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</si>
  <si>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</si>
  <si>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</si>
  <si>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</si>
  <si>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</si>
  <si>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</si>
  <si>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</si>
  <si>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</si>
  <si>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</si>
  <si>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</si>
  <si>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</si>
  <si>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</si>
  <si>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</si>
  <si>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</si>
  <si>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</si>
  <si>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</si>
  <si>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</si>
  <si>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</si>
  <si>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</si>
  <si>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</si>
  <si>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</si>
  <si>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</si>
  <si>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</si>
  <si>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</si>
  <si>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</si>
  <si>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</si>
  <si>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</si>
  <si>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</si>
  <si>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</si>
  <si>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</si>
  <si>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</si>
  <si>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</si>
  <si>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</si>
  <si>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</si>
  <si>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</si>
  <si>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</si>
  <si>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</si>
  <si>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</si>
  <si>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</si>
  <si>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</si>
  <si>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</si>
  <si>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</si>
  <si>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</si>
  <si>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</si>
  <si>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</si>
  <si>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</si>
  <si>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</si>
  <si>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</si>
  <si>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</si>
  <si>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</si>
  <si>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</si>
  <si>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</si>
  <si>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</si>
  <si>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</si>
  <si>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</si>
  <si>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</si>
  <si>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</si>
  <si>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</si>
  <si>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</si>
  <si>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</si>
  <si>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</si>
  <si>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</si>
  <si>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</si>
  <si>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</si>
  <si>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</si>
  <si>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</si>
  <si>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</si>
  <si>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</si>
  <si>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</si>
  <si>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</si>
  <si>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</si>
  <si>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</si>
  <si>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</si>
  <si>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</si>
  <si>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</si>
  <si>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</si>
  <si>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</si>
  <si>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</si>
  <si>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</si>
  <si>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</si>
  <si>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</si>
  <si>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</si>
  <si>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</si>
  <si>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</si>
  <si>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</si>
  <si>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</si>
  <si>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</si>
  <si>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</si>
  <si>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</si>
  <si>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</si>
  <si>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</si>
  <si>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</si>
  <si>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</si>
  <si>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</si>
  <si>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</si>
  <si>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</si>
  <si>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</si>
  <si>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</si>
  <si>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</si>
  <si>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</si>
  <si>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</si>
  <si>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</si>
  <si>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</si>
  <si>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</si>
  <si>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</si>
  <si>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</si>
  <si>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</si>
  <si>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</si>
  <si>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</si>
  <si>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</si>
  <si>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</si>
  <si>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</si>
  <si>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</si>
  <si>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</si>
  <si>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</si>
  <si>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</si>
  <si>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</si>
  <si>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</si>
  <si>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</si>
  <si>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</si>
  <si>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</si>
  <si>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</si>
  <si>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</si>
  <si>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</si>
  <si>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</si>
  <si>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</si>
  <si>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</si>
  <si>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</si>
  <si>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</si>
  <si>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</si>
  <si>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</si>
  <si>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</si>
  <si>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</si>
  <si>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</si>
  <si>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</si>
  <si>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</si>
  <si>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</si>
  <si>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</si>
  <si>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</si>
  <si>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</si>
  <si>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</si>
  <si>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</si>
  <si>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</si>
  <si>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</si>
  <si>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</si>
  <si>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</si>
  <si>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</si>
  <si>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</si>
  <si>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</si>
  <si>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</si>
  <si>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</si>
  <si>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</si>
  <si>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</si>
  <si>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</si>
  <si>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</si>
  <si>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</si>
  <si>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</si>
  <si>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</si>
  <si>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</si>
  <si>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</si>
  <si>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</si>
  <si>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</si>
  <si>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</si>
  <si>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</si>
  <si>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</si>
  <si>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</si>
  <si>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</si>
  <si>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</si>
  <si>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</si>
  <si>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</si>
  <si>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</si>
  <si>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</si>
  <si>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</si>
  <si>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</si>
  <si>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</si>
  <si>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</si>
  <si>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</si>
  <si>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</si>
  <si>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</si>
  <si>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</si>
  <si>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</si>
  <si>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</si>
  <si>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</si>
  <si>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</si>
  <si>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</si>
  <si>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</si>
  <si>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</si>
  <si>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</si>
  <si>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</si>
  <si>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</si>
  <si>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</si>
  <si>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</si>
  <si>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</si>
  <si>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</si>
  <si>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</si>
  <si>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</si>
  <si>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</si>
  <si>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</si>
  <si>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</si>
  <si>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</si>
  <si>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</si>
  <si>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</si>
  <si>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</si>
  <si>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</si>
  <si>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</si>
  <si>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</si>
  <si>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</si>
  <si>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</si>
  <si>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</si>
  <si>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</si>
  <si>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</si>
  <si>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</si>
  <si>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</si>
  <si>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</si>
  <si>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</si>
  <si>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</si>
  <si>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</si>
  <si>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</si>
  <si>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</si>
  <si>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</si>
  <si>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</si>
  <si>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</si>
  <si>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</si>
  <si>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</si>
  <si>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</si>
  <si>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</si>
  <si>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</si>
  <si>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</si>
  <si>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</si>
  <si>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</si>
  <si>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</si>
  <si>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</si>
  <si>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</si>
  <si>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</si>
  <si>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</si>
  <si>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</si>
  <si>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</si>
  <si>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</si>
  <si>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</si>
  <si>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</si>
  <si>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</si>
  <si>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</si>
  <si>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</si>
  <si>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</si>
  <si>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</si>
  <si>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</si>
  <si>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</si>
  <si>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</si>
  <si>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</si>
  <si>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</si>
  <si>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</si>
  <si>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</si>
  <si>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</si>
  <si>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</si>
  <si>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</si>
  <si>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</si>
  <si>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</si>
  <si>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</si>
  <si>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</si>
  <si>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</si>
  <si>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</si>
  <si>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</si>
  <si>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</si>
  <si>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</si>
  <si>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</si>
  <si>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</si>
  <si>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</si>
  <si>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</si>
  <si>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</si>
  <si>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</si>
  <si>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</si>
  <si>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</si>
  <si>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</si>
  <si>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</si>
  <si>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</si>
  <si>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</si>
  <si>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</si>
  <si>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</si>
  <si>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</si>
  <si>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</si>
  <si>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</si>
  <si>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</si>
  <si>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</si>
  <si>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</si>
  <si>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</si>
  <si>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</si>
  <si>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</si>
  <si>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</si>
  <si>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</si>
  <si>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</si>
  <si>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</si>
  <si>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</si>
  <si>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</si>
  <si>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</si>
  <si>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</si>
  <si>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</si>
  <si>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</si>
  <si>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</si>
  <si>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</si>
  <si>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</si>
  <si>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</si>
  <si>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</si>
  <si>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</si>
  <si>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</si>
  <si>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</si>
  <si>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</si>
  <si>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</si>
  <si>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</si>
  <si>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</si>
  <si>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</si>
  <si>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</si>
  <si>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</si>
  <si>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</si>
  <si>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</si>
  <si>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</si>
  <si>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</si>
  <si>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</si>
  <si>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</si>
  <si>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</si>
  <si>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</si>
  <si>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</si>
  <si>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</si>
  <si>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</si>
  <si>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</si>
  <si>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</si>
  <si>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</si>
  <si>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</si>
  <si>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</si>
  <si>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</si>
  <si>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</si>
  <si>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</si>
  <si>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</si>
  <si>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</si>
  <si>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</si>
  <si>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</si>
  <si>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</si>
  <si>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</si>
  <si>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</si>
  <si>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</si>
  <si>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</si>
  <si>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</si>
  <si>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</si>
  <si>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</si>
  <si>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</si>
  <si>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</si>
  <si>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</si>
  <si>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</si>
  <si>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</si>
  <si>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</si>
  <si>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</si>
  <si>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</si>
  <si>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</si>
  <si>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</si>
  <si>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</si>
  <si>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</si>
  <si>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</si>
  <si>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</si>
  <si>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</si>
  <si>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</si>
  <si>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</si>
  <si>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</si>
  <si>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</si>
  <si>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</si>
  <si>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</si>
  <si>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</si>
  <si>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</si>
  <si>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</si>
  <si>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</si>
  <si>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</si>
  <si>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</si>
  <si>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</si>
  <si>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</si>
  <si>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</si>
  <si>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</si>
  <si>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</si>
  <si>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</si>
  <si>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</si>
  <si>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</si>
  <si>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</si>
  <si>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</si>
  <si>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</si>
  <si>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</si>
  <si>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</si>
  <si>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</si>
  <si>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</si>
  <si>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</si>
  <si>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</si>
  <si>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</si>
  <si>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</si>
  <si>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</si>
  <si>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</si>
  <si>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</si>
  <si>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</si>
  <si>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</si>
  <si>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</si>
  <si>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</si>
  <si>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</si>
  <si>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</si>
  <si>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</si>
  <si>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</si>
  <si>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</si>
  <si>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</si>
  <si>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</si>
  <si>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</si>
  <si>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</si>
  <si>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</si>
  <si>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</si>
  <si>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</si>
  <si>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</si>
  <si>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</si>
  <si>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</si>
  <si>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</si>
  <si>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</si>
  <si>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</si>
  <si>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</si>
  <si>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</si>
  <si>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</si>
  <si>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</si>
  <si>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</si>
  <si>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</si>
  <si>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</si>
  <si>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</si>
  <si>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</si>
  <si>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</si>
  <si>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</si>
  <si>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</si>
  <si>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</si>
  <si>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</si>
  <si>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</si>
  <si>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</si>
  <si>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</si>
  <si>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</si>
  <si>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</si>
  <si>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</si>
  <si>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</si>
  <si>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</si>
  <si>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</si>
  <si>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</si>
  <si>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</si>
  <si>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</si>
  <si>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</si>
  <si>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</si>
  <si>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</si>
  <si>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</si>
  <si>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</si>
  <si>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</si>
  <si>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</si>
  <si>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</si>
  <si>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</si>
  <si>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</si>
  <si>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</si>
  <si>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</si>
  <si>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</si>
  <si>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</si>
  <si>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</si>
  <si>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</si>
  <si>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</si>
  <si>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</si>
  <si>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</si>
  <si>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</si>
  <si>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</si>
  <si>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</si>
  <si>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</si>
  <si>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</si>
  <si>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</si>
  <si>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</si>
  <si>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</si>
  <si>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</si>
  <si>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</si>
  <si>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</si>
  <si>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</si>
  <si>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</si>
  <si>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</si>
  <si>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</si>
  <si>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</si>
  <si>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</si>
  <si>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</si>
  <si>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</si>
  <si>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</si>
  <si>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</si>
  <si>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</si>
  <si>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</si>
  <si>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</si>
  <si>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</si>
  <si>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</si>
  <si>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</si>
  <si>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</si>
  <si>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</si>
  <si>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</si>
  <si>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</si>
  <si>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</si>
  <si>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</si>
  <si>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</si>
  <si>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</si>
  <si>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</si>
  <si>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</si>
  <si>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</si>
  <si>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</si>
  <si>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</si>
  <si>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</si>
  <si>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</si>
  <si>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</si>
  <si>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</si>
  <si>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</si>
  <si>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</si>
  <si>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</si>
  <si>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</si>
  <si>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</si>
  <si>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</si>
  <si>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</si>
  <si>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</si>
  <si>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</si>
  <si>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</si>
  <si>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</si>
  <si>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</si>
  <si>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</si>
  <si>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</si>
  <si>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</si>
  <si>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</si>
  <si>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</si>
  <si>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</si>
  <si>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</si>
  <si>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</si>
  <si>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</si>
  <si>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</si>
  <si>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</si>
  <si>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</si>
  <si>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</si>
  <si>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</si>
  <si>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</si>
  <si>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</si>
  <si>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</si>
  <si>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</si>
  <si>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</si>
  <si>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</si>
  <si>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</si>
  <si>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</si>
  <si>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</si>
  <si>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</si>
  <si>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</si>
  <si>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</si>
  <si>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</si>
  <si>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</si>
  <si>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</si>
  <si>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</si>
  <si>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</si>
  <si>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</si>
  <si>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</si>
  <si>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</si>
  <si>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</si>
  <si>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</si>
  <si>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</si>
  <si>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</si>
  <si>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</si>
  <si>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</si>
  <si>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</si>
  <si>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</si>
  <si>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</si>
  <si>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</si>
  <si>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</si>
  <si>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</si>
  <si>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</si>
  <si>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</si>
  <si>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</si>
  <si>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</si>
  <si>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</si>
  <si>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</si>
  <si>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</si>
  <si>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</si>
  <si>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</si>
  <si>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</si>
  <si>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</si>
  <si>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</si>
  <si>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</si>
  <si>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</si>
  <si>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</si>
  <si>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</si>
  <si>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</si>
  <si>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</si>
  <si>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</si>
  <si>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</si>
  <si>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</si>
  <si>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</si>
  <si>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</si>
  <si>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</si>
  <si>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</si>
  <si>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</si>
  <si>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</si>
  <si>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</si>
  <si>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</si>
  <si>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</si>
  <si>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</si>
  <si>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</si>
  <si>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</si>
  <si>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</si>
  <si>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</si>
  <si>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</si>
  <si>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</si>
  <si>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</si>
  <si>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</si>
  <si>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</si>
  <si>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</si>
  <si>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</si>
  <si>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</si>
  <si>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</si>
  <si>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</si>
  <si>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</si>
  <si>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</si>
  <si>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</si>
  <si>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</si>
  <si>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</si>
  <si>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</si>
  <si>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</si>
  <si>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</si>
  <si>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</si>
  <si>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</si>
  <si>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</si>
  <si>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</si>
  <si>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</si>
  <si>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</si>
  <si>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</si>
  <si>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</si>
  <si>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</si>
  <si>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</si>
  <si>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</si>
  <si>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</si>
  <si>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</si>
  <si>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</si>
  <si>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</si>
  <si>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</si>
  <si>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</si>
  <si>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</si>
  <si>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</si>
  <si>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</si>
  <si>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</si>
  <si>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</si>
  <si>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</si>
  <si>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</si>
  <si>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</si>
  <si>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</si>
  <si>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</si>
  <si>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</si>
  <si>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</si>
  <si>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</si>
  <si>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</si>
  <si>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</si>
  <si>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</si>
  <si>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</si>
  <si>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</si>
  <si>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</si>
  <si>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</si>
  <si>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</si>
  <si>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</si>
  <si>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</si>
  <si>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</si>
  <si>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</si>
  <si>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</si>
  <si>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</si>
  <si>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</si>
  <si>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</si>
  <si>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</si>
  <si>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</si>
  <si>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</si>
  <si>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</si>
  <si>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</si>
  <si>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</si>
  <si>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</si>
  <si>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</si>
  <si>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</si>
  <si>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</si>
  <si>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</si>
  <si>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</si>
  <si>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</si>
  <si>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</si>
  <si>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</si>
  <si>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</si>
  <si>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</si>
  <si>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</si>
  <si>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</si>
  <si>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</si>
  <si>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</si>
  <si>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</si>
  <si>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</si>
  <si>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</si>
  <si>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</si>
  <si>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</si>
  <si>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</si>
  <si>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</si>
  <si>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</si>
  <si>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</si>
  <si>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</si>
  <si>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</si>
  <si>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</si>
  <si>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</si>
  <si>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</si>
  <si>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</si>
  <si>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</si>
  <si>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</si>
  <si>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</si>
  <si>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</si>
  <si>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</si>
  <si>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</si>
  <si>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</si>
  <si>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</si>
  <si>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</si>
  <si>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</si>
  <si>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</si>
  <si>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</si>
  <si>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</si>
  <si>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</si>
  <si>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</si>
  <si>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</si>
  <si>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</si>
  <si>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</si>
  <si>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</si>
  <si>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</si>
  <si>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</si>
  <si>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</si>
  <si>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</si>
  <si>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</si>
  <si>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</si>
  <si>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</si>
  <si>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</si>
  <si>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</si>
  <si>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</si>
  <si>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</si>
  <si>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</si>
  <si>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</si>
  <si>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</si>
  <si>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</si>
  <si>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</si>
  <si>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</si>
  <si>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</si>
  <si>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</si>
  <si>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</si>
  <si>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</si>
  <si>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</si>
  <si>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</si>
  <si>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</si>
  <si>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</si>
  <si>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</si>
  <si>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</si>
  <si>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</si>
  <si>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</si>
  <si>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</si>
  <si>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</si>
  <si>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</si>
  <si>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</si>
  <si>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</si>
  <si>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</si>
  <si>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</si>
  <si>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</si>
  <si>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</si>
  <si>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</si>
  <si>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</si>
  <si>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</si>
  <si>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</si>
  <si>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</si>
  <si>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</si>
  <si>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</si>
  <si>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</si>
  <si>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</si>
  <si>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</si>
  <si>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</si>
  <si>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</si>
  <si>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</si>
  <si>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</si>
  <si>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</si>
  <si>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</si>
  <si>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</si>
  <si>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</si>
  <si>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</si>
  <si>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</si>
  <si>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</si>
  <si>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</si>
  <si>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</si>
  <si>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</si>
  <si>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</si>
  <si>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</si>
  <si>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</si>
  <si>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</si>
  <si>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</si>
  <si>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</si>
  <si>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</si>
  <si>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</si>
  <si>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</si>
  <si>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</si>
  <si>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</si>
  <si>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</si>
  <si>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</si>
  <si>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</si>
  <si>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</si>
  <si>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</si>
  <si>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</si>
  <si>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</si>
  <si>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</si>
  <si>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</si>
  <si>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</si>
  <si>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</si>
  <si>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</si>
  <si>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</si>
  <si>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</si>
  <si>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</si>
  <si>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</si>
  <si>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</si>
  <si>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</si>
  <si>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</si>
  <si>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</si>
  <si>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</si>
  <si>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</si>
  <si>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</si>
  <si>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</si>
  <si>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</si>
  <si>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</si>
  <si>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</si>
  <si>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</si>
  <si>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</si>
  <si>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</si>
  <si>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</si>
  <si>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</si>
  <si>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</si>
  <si>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</si>
  <si>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</si>
  <si>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</si>
  <si>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</si>
  <si>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</si>
  <si>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</si>
  <si>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</si>
  <si>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</si>
  <si>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</si>
  <si>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</si>
  <si>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</si>
  <si>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</si>
  <si>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</si>
  <si>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</si>
  <si>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</si>
  <si>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</si>
  <si>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</si>
  <si>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</si>
  <si>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</si>
  <si>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</si>
  <si>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</si>
  <si>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</si>
  <si>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</si>
  <si>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</si>
  <si>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</si>
  <si>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</si>
  <si>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</si>
  <si>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</si>
  <si>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</si>
  <si>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</si>
  <si>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</si>
  <si>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</si>
  <si>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</si>
  <si>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</si>
  <si>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</si>
  <si>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</si>
  <si>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</si>
  <si>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</si>
  <si>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</si>
  <si>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</si>
  <si>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</si>
  <si>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</si>
  <si>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</si>
  <si>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</si>
  <si>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</si>
  <si>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</si>
  <si>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</si>
  <si>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</si>
  <si>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</si>
  <si>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</si>
  <si>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</si>
  <si>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</si>
  <si>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</si>
  <si>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</si>
  <si>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</si>
  <si>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</si>
  <si>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</si>
  <si>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</si>
  <si>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</si>
  <si>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</si>
  <si>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</si>
  <si>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</si>
  <si>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</si>
  <si>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</si>
  <si>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</si>
  <si>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</si>
  <si>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</si>
  <si>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</si>
  <si>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</si>
  <si>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</si>
  <si>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</si>
  <si>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</si>
  <si>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</si>
  <si>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</si>
  <si>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</si>
  <si>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</si>
  <si>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</si>
  <si>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</si>
  <si>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</si>
  <si>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</si>
  <si>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</si>
  <si>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</si>
  <si>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</si>
  <si>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</si>
  <si>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</si>
  <si>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</si>
  <si>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</si>
  <si>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</si>
  <si>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</si>
  <si>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</si>
  <si>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</si>
  <si>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</si>
  <si>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</si>
  <si>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</si>
  <si>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</si>
  <si>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</si>
  <si>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</si>
  <si>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</si>
  <si>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</si>
  <si>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</si>
  <si>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</si>
  <si>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</si>
  <si>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</si>
  <si>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</si>
  <si>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</si>
  <si>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</si>
  <si>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</si>
  <si>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</si>
  <si>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</si>
  <si>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</si>
  <si>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</si>
  <si>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</si>
  <si>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</si>
  <si>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</si>
  <si>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</si>
  <si>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</si>
  <si>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</si>
  <si>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</si>
  <si>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</si>
  <si>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</si>
  <si>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</si>
  <si>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</si>
  <si>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</si>
  <si>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</si>
  <si>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</si>
  <si>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</si>
  <si>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</si>
  <si>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</si>
  <si>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</si>
  <si>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</si>
  <si>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</si>
  <si>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</si>
  <si>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</si>
  <si>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</si>
  <si>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</si>
  <si>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</si>
  <si>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</si>
  <si>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</si>
  <si>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</si>
  <si>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</si>
  <si>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</si>
  <si>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</si>
  <si>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</si>
  <si>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</si>
  <si>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</si>
  <si>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</si>
  <si>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</si>
  <si>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</si>
  <si>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</si>
  <si>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</si>
  <si>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</si>
  <si>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</si>
  <si>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</si>
  <si>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</si>
  <si>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</si>
  <si>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</si>
  <si>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</si>
  <si>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</si>
  <si>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</si>
  <si>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</si>
  <si>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</si>
  <si>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</si>
  <si>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</si>
  <si>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</si>
  <si>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</si>
  <si>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</si>
  <si>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</si>
  <si>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</si>
  <si>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</si>
  <si>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</si>
  <si>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</si>
  <si>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</si>
  <si>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</si>
  <si>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</si>
  <si>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</si>
  <si>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</si>
  <si>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</si>
  <si>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</si>
  <si>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</si>
  <si>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</si>
  <si>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</si>
  <si>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</si>
  <si>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</si>
  <si>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</si>
  <si>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</si>
  <si>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</si>
  <si>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</si>
  <si>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</si>
  <si>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</si>
  <si>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</si>
  <si>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</si>
  <si>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</si>
  <si>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</si>
  <si>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</si>
  <si>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</si>
  <si>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</si>
  <si>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</si>
  <si>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</si>
  <si>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</si>
  <si>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</si>
  <si>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</si>
  <si>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</si>
  <si>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</si>
  <si>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</si>
  <si>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</si>
  <si>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</si>
  <si>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</si>
  <si>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</si>
  <si>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</si>
  <si>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</si>
  <si>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</si>
  <si>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</si>
  <si>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</si>
  <si>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</si>
  <si>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</si>
  <si>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</si>
  <si>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</si>
  <si>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</si>
  <si>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</si>
  <si>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</si>
  <si>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</si>
  <si>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</si>
  <si>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</si>
  <si>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</si>
  <si>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</si>
  <si>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</si>
  <si>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</si>
  <si>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</si>
  <si>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</si>
  <si>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</si>
  <si>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</si>
  <si>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</si>
  <si>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</si>
  <si>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</si>
  <si>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</si>
  <si>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</si>
  <si>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</si>
  <si>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</si>
  <si>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</si>
  <si>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</si>
  <si>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</si>
  <si>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</si>
  <si>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</si>
  <si>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</si>
  <si>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</si>
  <si>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</si>
  <si>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</si>
  <si>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</si>
  <si>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</si>
  <si>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</si>
  <si>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</si>
  <si>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</si>
  <si>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</si>
  <si>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</si>
  <si>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</si>
  <si>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</si>
  <si>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</si>
  <si>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</si>
  <si>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</si>
  <si>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</si>
  <si>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</si>
  <si>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</si>
  <si>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</si>
  <si>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</si>
  <si>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</si>
  <si>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</si>
  <si>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</si>
  <si>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</si>
  <si>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</si>
  <si>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</si>
  <si>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</si>
  <si>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</si>
  <si>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</si>
  <si>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</si>
  <si>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</si>
  <si>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</si>
  <si>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</si>
  <si>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</si>
  <si>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</si>
  <si>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</si>
  <si>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</si>
  <si>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</si>
  <si>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</si>
  <si>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</si>
  <si>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</si>
  <si>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</si>
  <si>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</si>
  <si>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</si>
  <si>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</si>
  <si>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</si>
  <si>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</si>
  <si>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</si>
  <si>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</si>
  <si>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</si>
  <si>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</si>
  <si>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</si>
  <si>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</si>
  <si>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</si>
  <si>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</si>
  <si>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</si>
  <si>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</si>
  <si>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</si>
  <si>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</si>
  <si>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</si>
  <si>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</si>
  <si>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</si>
  <si>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</si>
  <si>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</si>
  <si>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</si>
  <si>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</si>
  <si>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</si>
  <si>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</si>
  <si>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</si>
  <si>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</si>
  <si>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</si>
  <si>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</si>
  <si>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</si>
  <si>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</si>
  <si>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</si>
  <si>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</si>
  <si>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</si>
  <si>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</si>
  <si>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</si>
  <si>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</si>
  <si>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</si>
  <si>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</si>
  <si>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</si>
  <si>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</si>
  <si>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</si>
  <si>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</si>
  <si>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</si>
  <si>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</si>
  <si>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</si>
  <si>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</si>
  <si>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</si>
  <si>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</si>
  <si>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</si>
  <si>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</si>
  <si>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</si>
  <si>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</si>
  <si>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</si>
  <si>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</si>
  <si>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</si>
  <si>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</si>
  <si>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</si>
  <si>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</si>
  <si>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</si>
  <si>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</si>
  <si>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</si>
  <si>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</si>
  <si>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</si>
  <si>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</si>
  <si>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</si>
  <si>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</si>
  <si>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</si>
  <si>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</si>
  <si>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</si>
  <si>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</si>
  <si>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</si>
  <si>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</si>
  <si>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</si>
  <si>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</si>
  <si>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</si>
  <si>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</si>
  <si>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</si>
  <si>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</si>
  <si>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</si>
  <si>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</si>
  <si>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</si>
  <si>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</si>
  <si>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</si>
  <si>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</si>
  <si>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</si>
  <si>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</si>
  <si>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</si>
  <si>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</si>
  <si>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</si>
  <si>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</si>
  <si>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</si>
  <si>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</si>
  <si>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</si>
  <si>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</si>
  <si>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</si>
  <si>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</si>
  <si>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</si>
  <si>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</si>
  <si>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</si>
  <si>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</si>
  <si>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</si>
  <si>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</si>
  <si>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</si>
  <si>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</si>
  <si>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</si>
  <si>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</si>
  <si>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</si>
  <si>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</si>
  <si>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</si>
  <si>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</si>
  <si>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</si>
  <si>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</si>
  <si>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</si>
  <si>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</si>
  <si>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</si>
  <si>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</si>
  <si>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</si>
  <si>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</si>
  <si>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</si>
  <si>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</si>
  <si>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</si>
  <si>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</si>
  <si>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</si>
  <si>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</si>
  <si>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</si>
  <si>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</si>
  <si>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</si>
  <si>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</si>
  <si>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</si>
  <si>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</si>
  <si>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</si>
  <si>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</si>
  <si>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</si>
  <si>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</si>
  <si>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</si>
  <si>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</si>
  <si>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</si>
  <si>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</si>
  <si>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</si>
  <si>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</si>
  <si>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</si>
  <si>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</si>
  <si>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</si>
  <si>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</si>
  <si>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</si>
  <si>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</si>
  <si>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</si>
  <si>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</si>
  <si>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</si>
  <si>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</si>
  <si>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</si>
  <si>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</si>
  <si>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</si>
  <si>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</si>
  <si>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</si>
  <si>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</si>
  <si>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</si>
  <si>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</si>
  <si>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</si>
  <si>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</si>
  <si>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</si>
  <si>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</si>
  <si>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</si>
  <si>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</si>
  <si>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</si>
  <si>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</si>
  <si>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</si>
  <si>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</si>
  <si>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</si>
  <si>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</si>
  <si>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</si>
  <si>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</si>
  <si>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</si>
  <si>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</si>
  <si>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</si>
  <si>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</si>
  <si>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</si>
  <si>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</si>
  <si>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</si>
  <si>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</si>
  <si>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</si>
  <si>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</si>
  <si>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</si>
  <si>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</si>
  <si>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</si>
  <si>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</si>
  <si>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</si>
  <si>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</si>
  <si>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</si>
  <si>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</si>
  <si>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</si>
  <si>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</si>
  <si>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</si>
  <si>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</si>
  <si>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</si>
  <si>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</si>
  <si>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</si>
  <si>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</si>
  <si>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</si>
  <si>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</si>
  <si>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</si>
  <si>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</si>
  <si>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</si>
  <si>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</si>
  <si>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</si>
  <si>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</si>
  <si>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</si>
  <si>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</si>
  <si>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</si>
  <si>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</si>
  <si>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</si>
  <si>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</si>
  <si>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</si>
  <si>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</si>
  <si>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</si>
  <si>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</si>
  <si>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</si>
  <si>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</si>
  <si>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</si>
  <si>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</si>
  <si>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</si>
  <si>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</si>
  <si>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</si>
  <si>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</si>
  <si>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</si>
  <si>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</si>
  <si>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</si>
  <si>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</si>
  <si>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</si>
  <si>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</si>
  <si>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</si>
  <si>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</si>
  <si>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</si>
  <si>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</si>
  <si>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</si>
  <si>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</si>
  <si>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</si>
  <si>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</si>
  <si>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</si>
  <si>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</si>
  <si>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</si>
  <si>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</si>
  <si>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</si>
  <si>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</si>
  <si>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</si>
  <si>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</si>
  <si>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</si>
  <si>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</si>
  <si>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</si>
  <si>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</si>
  <si>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</si>
  <si>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</si>
  <si>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</si>
  <si>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</si>
  <si>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</si>
  <si>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</si>
  <si>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</si>
  <si>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</si>
  <si>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</si>
  <si>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</si>
  <si>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</si>
  <si>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</si>
  <si>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</si>
  <si>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</si>
  <si>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</si>
  <si>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</si>
  <si>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</si>
  <si>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</si>
  <si>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</si>
  <si>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</si>
  <si>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</si>
  <si>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</si>
  <si>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</si>
  <si>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</si>
  <si>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</si>
  <si>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</si>
  <si>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</si>
  <si>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</si>
  <si>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</si>
  <si>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</si>
  <si>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</si>
  <si>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</si>
  <si>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</si>
  <si>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</si>
  <si>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</si>
  <si>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</si>
  <si>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</si>
  <si>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</si>
  <si>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</si>
  <si>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</si>
  <si>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</si>
  <si>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</si>
  <si>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</si>
  <si>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</si>
  <si>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</si>
  <si>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</si>
  <si>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</si>
  <si>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</si>
  <si>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</si>
  <si>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</si>
  <si>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</si>
  <si>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</si>
  <si>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</si>
  <si>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</si>
  <si>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</si>
  <si>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</si>
  <si>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</si>
  <si>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</si>
  <si>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</si>
  <si>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</si>
  <si>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</si>
  <si>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</si>
  <si>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</si>
  <si>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</si>
  <si>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</si>
  <si>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</si>
  <si>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</si>
  <si>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</si>
  <si>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</si>
  <si>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</si>
  <si>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</si>
  <si>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</si>
  <si>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</si>
  <si>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</si>
  <si>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</si>
  <si>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</si>
  <si>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</si>
  <si>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</si>
  <si>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</si>
  <si>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</si>
  <si>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</si>
  <si>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</si>
  <si>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</si>
  <si>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</si>
  <si>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</si>
  <si>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</si>
  <si>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</si>
  <si>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</si>
  <si>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</si>
  <si>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</si>
  <si>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</si>
  <si>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</si>
  <si>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</si>
  <si>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</si>
  <si>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</si>
  <si>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</si>
  <si>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</si>
  <si>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</si>
  <si>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</si>
  <si>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</si>
  <si>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</si>
  <si>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</si>
  <si>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</si>
  <si>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</si>
  <si>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</si>
  <si>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</si>
  <si>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</si>
  <si>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</si>
  <si>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</si>
  <si>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</si>
  <si>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</si>
  <si>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</si>
  <si>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</si>
  <si>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</si>
  <si>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</si>
  <si>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</si>
  <si>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</si>
  <si>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</si>
  <si>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</si>
  <si>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</si>
  <si>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</si>
  <si>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</si>
  <si>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</si>
  <si>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</si>
  <si>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</si>
  <si>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</si>
  <si>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</si>
  <si>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</si>
  <si>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</si>
  <si>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</si>
  <si>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</si>
  <si>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</si>
  <si>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</si>
  <si>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</si>
  <si>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</si>
  <si>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</si>
  <si>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</si>
  <si>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</si>
  <si>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</si>
  <si>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</si>
  <si>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</si>
  <si>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</si>
  <si>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</si>
  <si>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</si>
  <si>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</si>
  <si>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</si>
  <si>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</si>
  <si>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</si>
  <si>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</si>
  <si>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</si>
  <si>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</si>
  <si>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</si>
  <si>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</si>
  <si>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</si>
  <si>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</si>
  <si>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</si>
  <si>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</si>
  <si>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</si>
  <si>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</si>
  <si>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</si>
  <si>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</si>
  <si>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</si>
  <si>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</si>
  <si>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</si>
  <si>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</si>
  <si>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</si>
  <si>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</si>
  <si>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</si>
  <si>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</si>
  <si>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</si>
  <si>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</si>
  <si>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</si>
  <si>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</si>
  <si>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</si>
  <si>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</si>
  <si>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</si>
  <si>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</si>
  <si>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</si>
  <si>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</si>
  <si>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</si>
  <si>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</si>
  <si>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</si>
  <si>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</si>
  <si>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</si>
  <si>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</si>
  <si>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</si>
  <si>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</si>
  <si>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</si>
  <si>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</si>
  <si>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</si>
  <si>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</si>
  <si>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</si>
  <si>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</si>
  <si>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</si>
  <si>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</si>
  <si>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</si>
  <si>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</si>
  <si>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</si>
  <si>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</si>
  <si>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</si>
  <si>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</si>
  <si>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</si>
  <si>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</si>
  <si>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</si>
  <si>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</si>
  <si>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</si>
  <si>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</si>
  <si>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</si>
  <si>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</si>
  <si>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</si>
  <si>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</si>
  <si>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</si>
  <si>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</si>
  <si>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</si>
  <si>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</si>
  <si>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</si>
  <si>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</si>
  <si>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</si>
  <si>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</si>
  <si>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</si>
  <si>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</si>
  <si>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</si>
  <si>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</si>
  <si>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</si>
  <si>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</si>
  <si>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</si>
  <si>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</si>
  <si>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</si>
  <si>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</si>
  <si>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</si>
  <si>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</si>
  <si>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</si>
  <si>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</si>
  <si>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</si>
  <si>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</si>
  <si>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</si>
  <si>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</si>
  <si>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</si>
  <si>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</si>
  <si>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</si>
  <si>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</si>
  <si>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</si>
  <si>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</si>
  <si>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</si>
  <si>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</si>
  <si>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</si>
  <si>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</si>
  <si>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</si>
  <si>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</si>
  <si>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</si>
  <si>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</si>
  <si>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</si>
  <si>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</si>
  <si>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</si>
  <si>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</si>
  <si>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</si>
  <si>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</si>
  <si>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</si>
  <si>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</si>
  <si>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</si>
  <si>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</si>
  <si>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</si>
  <si>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</si>
  <si>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</si>
  <si>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</si>
  <si>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</si>
  <si>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</si>
  <si>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</si>
  <si>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</si>
  <si>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</si>
  <si>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</si>
  <si>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</si>
  <si>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</si>
  <si>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</si>
  <si>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</si>
  <si>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</si>
  <si>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</si>
  <si>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</si>
  <si>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</si>
  <si>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</si>
  <si>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</si>
  <si>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</si>
  <si>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</si>
  <si>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</si>
  <si>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</si>
  <si>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</si>
  <si>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</si>
  <si>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</si>
  <si>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</si>
  <si>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</si>
  <si>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</si>
  <si>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</si>
  <si>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</si>
  <si>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</si>
  <si>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</si>
  <si>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</si>
  <si>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</si>
  <si>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</si>
  <si>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</si>
  <si>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</si>
  <si>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</si>
  <si>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</si>
  <si>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</si>
  <si>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</si>
  <si>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</si>
  <si>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</si>
  <si>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</si>
  <si>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</si>
  <si>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</si>
  <si>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</si>
  <si>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</si>
  <si>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</si>
  <si>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</si>
  <si>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</si>
  <si>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</si>
  <si>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</si>
  <si>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</si>
  <si>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</si>
  <si>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</si>
  <si>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</si>
  <si>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</si>
  <si>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</si>
  <si>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</si>
  <si>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</si>
  <si>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</si>
  <si>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</si>
  <si>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</si>
  <si>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</si>
  <si>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</si>
  <si>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</si>
  <si>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</si>
  <si>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</si>
  <si>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</si>
  <si>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</si>
  <si>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</si>
  <si>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</si>
  <si>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</si>
  <si>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</si>
  <si>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</si>
  <si>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</si>
  <si>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</si>
  <si>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</si>
  <si>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</si>
  <si>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</si>
  <si>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</si>
  <si>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</si>
  <si>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</si>
  <si>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</si>
  <si>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</si>
  <si>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</si>
  <si>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</si>
  <si>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</si>
  <si>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</si>
  <si>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</si>
  <si>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</si>
  <si>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</si>
  <si>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</si>
  <si>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</si>
  <si>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</si>
  <si>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</si>
  <si>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</si>
  <si>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</si>
  <si>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</si>
  <si>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</si>
  <si>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</si>
  <si>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</si>
  <si>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</si>
  <si>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</si>
  <si>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</si>
  <si>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</si>
  <si>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</si>
  <si>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</si>
  <si>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</si>
  <si>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</si>
  <si>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</si>
  <si>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</si>
  <si>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</si>
  <si>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</si>
  <si>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</si>
  <si>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</si>
  <si>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</si>
  <si>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</si>
  <si>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</si>
  <si>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</si>
  <si>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</si>
  <si>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</si>
  <si>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</si>
  <si>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</si>
  <si>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</si>
  <si>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</si>
  <si>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</si>
  <si>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</si>
  <si>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</si>
  <si>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</si>
  <si>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</si>
  <si>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</si>
  <si>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</si>
  <si>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</si>
  <si>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</si>
  <si>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</si>
  <si>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</si>
  <si>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</si>
  <si>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</si>
  <si>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</si>
  <si>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</si>
  <si>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</si>
  <si>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</si>
  <si>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</si>
  <si>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</si>
  <si>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</si>
  <si>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</si>
  <si>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</si>
  <si>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</si>
  <si>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</si>
  <si>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</si>
  <si>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</si>
  <si>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</si>
  <si>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</si>
  <si>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</si>
  <si>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</si>
  <si>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</si>
  <si>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</si>
  <si>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</si>
  <si>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</si>
  <si>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</si>
  <si>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</si>
  <si>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</si>
  <si>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</si>
  <si>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</si>
  <si>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</si>
  <si>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</si>
  <si>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</si>
  <si>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</si>
  <si>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</si>
  <si>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</si>
  <si>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</si>
  <si>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</si>
  <si>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</si>
  <si>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</si>
  <si>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</si>
  <si>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</si>
  <si>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</si>
  <si>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</si>
  <si>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</si>
  <si>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</si>
  <si>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</si>
  <si>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</si>
  <si>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</si>
  <si>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</si>
  <si>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</si>
  <si>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</si>
  <si>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</si>
  <si>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</si>
  <si>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</si>
  <si>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</si>
  <si>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</si>
  <si>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</si>
  <si>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</si>
  <si>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</si>
  <si>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</si>
  <si>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</si>
  <si>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</si>
  <si>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</si>
  <si>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</si>
  <si>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</si>
  <si>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</si>
  <si>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</si>
  <si>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</si>
  <si>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</si>
  <si>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</si>
  <si>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</si>
  <si>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</si>
  <si>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</si>
  <si>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</si>
  <si>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</si>
  <si>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</si>
  <si>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</si>
  <si>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</si>
  <si>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</si>
  <si>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</si>
  <si>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</si>
  <si>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</si>
  <si>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</si>
  <si>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</si>
  <si>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</si>
  <si>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</si>
  <si>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</si>
  <si>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</si>
  <si>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</si>
  <si>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</si>
  <si>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</si>
  <si>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</si>
  <si>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</si>
  <si>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</si>
  <si>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</si>
  <si>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</si>
  <si>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</si>
  <si>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</si>
  <si>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</si>
  <si>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</si>
  <si>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</si>
  <si>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</si>
  <si>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</si>
  <si>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</si>
  <si>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</si>
  <si>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</si>
  <si>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</si>
  <si>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</si>
  <si>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</si>
  <si>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</si>
  <si>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</si>
  <si>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</si>
  <si>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</si>
  <si>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</si>
  <si>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</si>
  <si>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</si>
  <si>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</si>
  <si>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</si>
  <si>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</si>
  <si>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</si>
  <si>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</si>
  <si>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</si>
  <si>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</si>
  <si>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</si>
  <si>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</si>
  <si>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</si>
  <si>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</si>
  <si>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</si>
  <si>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</si>
  <si>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</si>
  <si>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</si>
  <si>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</si>
  <si>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</si>
  <si>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</si>
  <si>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</si>
  <si>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</si>
  <si>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</si>
  <si>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</si>
  <si>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</si>
  <si>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</si>
  <si>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</si>
  <si>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</si>
  <si>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</si>
  <si>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</si>
  <si>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</si>
  <si>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</si>
  <si>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</si>
  <si>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</si>
  <si>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</si>
  <si>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</si>
  <si>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</si>
  <si>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</si>
  <si>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</si>
  <si>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</si>
  <si>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</si>
  <si>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</si>
  <si>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</si>
  <si>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</si>
  <si>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</si>
  <si>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</si>
  <si>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</si>
  <si>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</si>
  <si>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</si>
  <si>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</si>
  <si>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</si>
  <si>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</si>
  <si>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</si>
  <si>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</si>
  <si>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</si>
  <si>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</si>
  <si>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</si>
  <si>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</si>
  <si>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</si>
  <si>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</si>
  <si>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</si>
  <si>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</si>
  <si>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</si>
  <si>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</si>
  <si>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</si>
  <si>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</si>
  <si>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</si>
  <si>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</si>
  <si>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</si>
  <si>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</si>
  <si>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</si>
  <si>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</si>
  <si>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</si>
  <si>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</si>
  <si>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</si>
  <si>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</si>
  <si>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</si>
  <si>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</si>
  <si>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</si>
  <si>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</si>
  <si>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</si>
  <si>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</si>
  <si>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</si>
  <si>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</si>
  <si>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</si>
  <si>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</si>
  <si>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</si>
  <si>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</si>
  <si>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</si>
  <si>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</si>
  <si>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</si>
  <si>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</si>
  <si>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</si>
  <si>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</si>
  <si>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</si>
  <si>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</si>
  <si>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</si>
  <si>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</si>
  <si>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</si>
  <si>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</si>
  <si>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</si>
  <si>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</si>
  <si>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</si>
  <si>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</si>
  <si>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</si>
  <si>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</si>
  <si>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</si>
  <si>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</si>
  <si>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</si>
  <si>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</si>
  <si>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</si>
  <si>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</si>
  <si>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</si>
  <si>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</si>
  <si>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</si>
  <si>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</si>
  <si>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</si>
  <si>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</si>
  <si>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</si>
  <si>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</si>
  <si>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</si>
  <si>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</si>
  <si>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</si>
  <si>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</si>
  <si>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</si>
  <si>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</si>
  <si>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</si>
  <si>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</si>
  <si>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</si>
  <si>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</si>
  <si>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</si>
  <si>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</si>
  <si>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</si>
  <si>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</si>
  <si>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</si>
  <si>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</si>
  <si>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</si>
  <si>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</si>
  <si>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</si>
  <si>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</si>
  <si>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</si>
  <si>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</si>
  <si>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</si>
  <si>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</si>
  <si>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</si>
  <si>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</si>
  <si>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</si>
  <si>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</si>
  <si>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</si>
  <si>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</si>
  <si>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</si>
  <si>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</si>
  <si>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</si>
  <si>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</si>
  <si>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</si>
  <si>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</si>
  <si>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</si>
  <si>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</si>
  <si>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</si>
  <si>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</si>
  <si>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</si>
  <si>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</si>
  <si>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</si>
  <si>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</si>
  <si>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</si>
  <si>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</si>
  <si>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</si>
  <si>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</si>
  <si>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</si>
  <si>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</si>
  <si>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</si>
  <si>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</si>
  <si>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</si>
  <si>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</si>
  <si>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</si>
  <si>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</si>
  <si>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</si>
  <si>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</si>
  <si>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</si>
  <si>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</si>
  <si>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</si>
  <si>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</si>
  <si>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</si>
  <si>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</si>
  <si>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</si>
  <si>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</si>
  <si>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</si>
  <si>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</si>
  <si>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</si>
  <si>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</si>
  <si>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</si>
  <si>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</si>
  <si>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</si>
  <si>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</si>
  <si>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</si>
  <si>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</si>
  <si>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</si>
  <si>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</si>
  <si>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</si>
  <si>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</si>
  <si>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</si>
  <si>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</si>
  <si>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</si>
  <si>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</si>
  <si>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</si>
  <si>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</si>
  <si>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</si>
  <si>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</si>
  <si>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</si>
  <si>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</si>
  <si>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</si>
  <si>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</si>
  <si>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</si>
  <si>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</si>
  <si>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</si>
  <si>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</si>
  <si>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</si>
  <si>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</si>
  <si>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</si>
  <si>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</si>
  <si>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</si>
  <si>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</si>
  <si>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</si>
  <si>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</si>
  <si>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</si>
  <si>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</si>
  <si>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</si>
  <si>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</si>
  <si>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</si>
  <si>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</si>
  <si>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</si>
  <si>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</si>
  <si>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</si>
  <si>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</si>
  <si>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</si>
  <si>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</si>
  <si>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</si>
  <si>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</si>
  <si>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</si>
  <si>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</si>
  <si>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</si>
  <si>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</si>
  <si>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</si>
  <si>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</si>
  <si>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</si>
  <si>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</si>
  <si>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</si>
  <si>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</si>
  <si>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</si>
  <si>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</si>
  <si>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</si>
  <si>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</si>
  <si>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</si>
  <si>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</si>
  <si>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</si>
  <si>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</si>
  <si>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</si>
  <si>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</si>
  <si>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</si>
  <si>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</si>
  <si>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</si>
  <si>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</si>
  <si>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</si>
  <si>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</si>
  <si>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</si>
  <si>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</si>
  <si>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</si>
  <si>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</si>
  <si>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</si>
  <si>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</si>
  <si>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</si>
  <si>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</si>
  <si>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</si>
  <si>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</si>
  <si>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</si>
  <si>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</si>
  <si>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</si>
  <si>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</si>
  <si>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</si>
  <si>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</si>
  <si>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</si>
  <si>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</si>
  <si>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</si>
  <si>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</si>
  <si>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</si>
  <si>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</si>
  <si>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</si>
  <si>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</si>
  <si>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</si>
  <si>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</si>
  <si>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</si>
  <si>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</si>
  <si>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</si>
  <si>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</si>
  <si>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</si>
  <si>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</si>
  <si>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</si>
  <si>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</si>
  <si>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</si>
  <si>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</si>
  <si>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</si>
  <si>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</si>
  <si>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</si>
  <si>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</si>
  <si>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</si>
  <si>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</si>
  <si>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</si>
  <si>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</si>
  <si>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</si>
  <si>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</si>
  <si>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</si>
  <si>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</si>
  <si>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</si>
  <si>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</si>
  <si>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</si>
  <si>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</si>
  <si>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</si>
  <si>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</si>
  <si>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</si>
  <si>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</si>
  <si>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</si>
  <si>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</si>
  <si>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</si>
  <si>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</si>
  <si>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</si>
  <si>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</si>
  <si>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</si>
  <si>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</si>
  <si>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</si>
  <si>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</si>
  <si>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</si>
  <si>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</si>
  <si>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</si>
  <si>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</si>
  <si>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</si>
  <si>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</si>
  <si>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</si>
  <si>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</si>
  <si>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</si>
  <si>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</si>
  <si>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</si>
  <si>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</si>
  <si>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</si>
  <si>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</si>
  <si>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</si>
  <si>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</si>
  <si>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</si>
  <si>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</si>
  <si>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</si>
  <si>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</si>
  <si>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</si>
  <si>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</si>
  <si>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</si>
  <si>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</si>
  <si>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</si>
  <si>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</si>
  <si>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</si>
  <si>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</si>
  <si>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</si>
  <si>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</si>
  <si>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</si>
  <si>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</si>
  <si>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</si>
  <si>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</si>
  <si>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</si>
  <si>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</si>
  <si>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</si>
  <si>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</si>
  <si>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</si>
  <si>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</si>
  <si>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</si>
  <si>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</si>
  <si>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</si>
  <si>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</si>
  <si>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</si>
  <si>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</si>
  <si>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</si>
  <si>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</si>
  <si>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</si>
  <si>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</si>
  <si>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</si>
  <si>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</si>
  <si>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</si>
  <si>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</si>
  <si>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</si>
  <si>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</si>
  <si>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</si>
  <si>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</si>
  <si>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</si>
  <si>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</si>
  <si>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</si>
  <si>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</si>
  <si>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</si>
  <si>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</si>
  <si>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</si>
  <si>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</si>
  <si>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</si>
  <si>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</si>
  <si>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</si>
  <si>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</si>
  <si>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</si>
  <si>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</si>
  <si>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</si>
  <si>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</si>
  <si>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</si>
  <si>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</si>
  <si>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</si>
  <si>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</si>
  <si>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</si>
  <si>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</si>
  <si>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</si>
  <si>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</si>
  <si>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</si>
  <si>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</si>
  <si>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</si>
  <si>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</si>
  <si>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</si>
  <si>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</si>
  <si>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</si>
  <si>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</si>
  <si>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</si>
  <si>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</si>
  <si>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</si>
  <si>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</si>
  <si>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</si>
  <si>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</si>
  <si>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</si>
  <si>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</si>
  <si>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</si>
  <si>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</si>
  <si>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</si>
  <si>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</si>
  <si>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</si>
  <si>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</si>
  <si>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</si>
  <si>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</si>
  <si>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</si>
  <si>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</si>
  <si>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</si>
  <si>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</si>
  <si>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</si>
  <si>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</si>
  <si>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</si>
  <si>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</si>
  <si>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</si>
  <si>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</si>
  <si>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</si>
  <si>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</si>
  <si>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</si>
  <si>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</si>
  <si>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</si>
  <si>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</si>
  <si>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</si>
  <si>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</si>
  <si>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</si>
  <si>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</si>
  <si>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</si>
  <si>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</si>
  <si>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</si>
  <si>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</si>
  <si>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</si>
  <si>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</si>
  <si>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</si>
  <si>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</si>
  <si>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</si>
  <si>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</si>
  <si>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</si>
  <si>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</si>
  <si>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</si>
  <si>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</si>
  <si>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</si>
  <si>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</si>
  <si>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</si>
  <si>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</si>
  <si>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</si>
  <si>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</si>
  <si>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</si>
  <si>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</si>
  <si>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</si>
  <si>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</si>
  <si>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</si>
  <si>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</si>
  <si>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</si>
  <si>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</si>
  <si>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</si>
  <si>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</si>
  <si>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</si>
  <si>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</si>
  <si>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</si>
  <si>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</si>
  <si>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</si>
  <si>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</si>
  <si>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</si>
  <si>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</si>
  <si>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</si>
  <si>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</si>
  <si>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</si>
  <si>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</si>
  <si>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</si>
  <si>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</si>
  <si>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</si>
  <si>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</si>
  <si>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</si>
  <si>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</si>
  <si>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</si>
  <si>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</si>
  <si>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</si>
  <si>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</si>
  <si>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</si>
  <si>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</si>
  <si>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</si>
  <si>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</si>
  <si>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</si>
  <si>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</si>
  <si>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</si>
  <si>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</si>
  <si>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</si>
  <si>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</si>
  <si>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</si>
  <si>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</si>
  <si>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</si>
  <si>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</si>
  <si>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</si>
  <si>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</si>
  <si>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</si>
  <si>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</si>
  <si>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</si>
  <si>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</si>
  <si>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</si>
  <si>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</si>
  <si>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</si>
  <si>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</si>
  <si>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</si>
  <si>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</si>
  <si>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</si>
  <si>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</si>
  <si>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</si>
  <si>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</si>
  <si>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</si>
  <si>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</si>
  <si>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</si>
  <si>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</si>
  <si>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</si>
  <si>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</si>
  <si>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</si>
  <si>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</si>
  <si>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</si>
  <si>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</si>
  <si>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</si>
  <si>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</si>
  <si>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</si>
  <si>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</si>
  <si>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</si>
  <si>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</si>
  <si>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</si>
  <si>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</si>
  <si>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</si>
  <si>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</si>
  <si>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</si>
  <si>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</si>
  <si>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</si>
  <si>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</si>
  <si>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</si>
  <si>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</si>
  <si>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</si>
  <si>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</si>
  <si>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</si>
  <si>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</si>
  <si>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</si>
  <si>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</si>
  <si>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</si>
  <si>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</si>
  <si>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</si>
  <si>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</si>
  <si>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</si>
  <si>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</si>
  <si>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</si>
  <si>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</si>
  <si>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</si>
  <si>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</si>
  <si>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</si>
  <si>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</si>
  <si>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</si>
  <si>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</si>
  <si>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</si>
  <si>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</si>
  <si>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</si>
  <si>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</si>
  <si>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</si>
  <si>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</si>
  <si>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</si>
  <si>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</si>
  <si>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</si>
  <si>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</si>
  <si>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</si>
  <si>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</si>
  <si>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</si>
  <si>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</si>
  <si>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</si>
  <si>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</si>
  <si>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</si>
  <si>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</si>
  <si>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</si>
  <si>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</si>
  <si>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</si>
  <si>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</si>
  <si>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</si>
  <si>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</si>
  <si>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</si>
  <si>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</si>
  <si>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</si>
  <si>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</si>
  <si>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</si>
  <si>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</si>
  <si>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</si>
  <si>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</si>
  <si>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</si>
  <si>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</si>
  <si>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</si>
  <si>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</si>
  <si>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</si>
  <si>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</si>
  <si>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</si>
  <si>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</si>
  <si>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</si>
  <si>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</si>
  <si>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</si>
  <si>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</si>
  <si>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</si>
  <si>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</si>
  <si>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</si>
  <si>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</si>
  <si>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</si>
  <si>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</si>
  <si>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</si>
  <si>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</si>
  <si>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</si>
  <si>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</si>
  <si>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</si>
  <si>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</si>
  <si>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</si>
  <si>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</si>
  <si>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</si>
  <si>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</si>
  <si>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</si>
  <si>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</si>
  <si>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</si>
  <si>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</si>
  <si>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</si>
  <si>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</si>
  <si>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</si>
  <si>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</si>
  <si>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</si>
  <si>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</si>
  <si>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</si>
  <si>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</si>
  <si>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</si>
  <si>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</si>
  <si>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</si>
  <si>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</si>
  <si>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</si>
  <si>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</si>
  <si>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</si>
  <si>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</si>
  <si>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</si>
  <si>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</si>
  <si>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</si>
  <si>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</si>
  <si>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</si>
  <si>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</si>
  <si>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</si>
  <si>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</si>
  <si>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</si>
  <si>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</si>
  <si>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</si>
  <si>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</si>
  <si>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</si>
  <si>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</si>
  <si>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</si>
  <si>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</si>
  <si>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</si>
  <si>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</si>
  <si>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</si>
  <si>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</si>
  <si>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</si>
  <si>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</si>
  <si>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</si>
  <si>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</si>
  <si>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</si>
  <si>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</si>
  <si>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</si>
  <si>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</si>
  <si>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</si>
  <si>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</si>
  <si>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</si>
  <si>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</si>
  <si>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</si>
  <si>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</si>
  <si>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</si>
  <si>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</si>
  <si>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</si>
  <si>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</si>
  <si>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</si>
  <si>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</si>
  <si>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</si>
  <si>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</si>
  <si>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</si>
  <si>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</si>
  <si>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</si>
  <si>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</si>
  <si>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</si>
  <si>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</si>
  <si>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</si>
  <si>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</si>
  <si>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</si>
  <si>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</si>
  <si>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</si>
  <si>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</si>
  <si>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</si>
  <si>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</si>
  <si>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</si>
  <si>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</si>
  <si>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</si>
  <si>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</si>
  <si>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</si>
  <si>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</si>
  <si>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</si>
  <si>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</si>
  <si>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</si>
  <si>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</si>
  <si>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</si>
  <si>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</si>
  <si>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</si>
  <si>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</si>
  <si>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</si>
  <si>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</si>
  <si>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</si>
  <si>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</si>
  <si>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</si>
  <si>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</si>
  <si>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</si>
  <si>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</si>
  <si>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</si>
  <si>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</si>
  <si>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</si>
  <si>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</si>
  <si>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</si>
  <si>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</si>
  <si>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</si>
  <si>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</si>
  <si>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</si>
  <si>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</si>
  <si>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</si>
  <si>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</si>
  <si>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</si>
  <si>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</si>
  <si>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</si>
  <si>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</si>
  <si>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</si>
  <si>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</si>
  <si>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</si>
  <si>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</si>
  <si>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</si>
  <si>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</si>
  <si>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</si>
  <si>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</si>
  <si>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</si>
  <si>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</si>
  <si>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</si>
  <si>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</si>
  <si>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</si>
  <si>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</si>
  <si>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</si>
  <si>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</si>
  <si>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</si>
  <si>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</si>
  <si>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</si>
  <si>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</si>
  <si>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</si>
  <si>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</si>
  <si>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</si>
  <si>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</si>
  <si>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</si>
  <si>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</si>
  <si>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</si>
  <si>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</si>
  <si>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</si>
  <si>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</si>
  <si>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</si>
  <si>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</si>
  <si>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</si>
  <si>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</si>
  <si>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</si>
  <si>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</si>
  <si>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</si>
  <si>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</si>
  <si>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</si>
  <si>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</si>
  <si>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</si>
  <si>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</si>
  <si>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</si>
  <si>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</si>
  <si>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</si>
  <si>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</si>
  <si>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</si>
  <si>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</si>
  <si>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</si>
  <si>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</si>
  <si>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</si>
  <si>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</si>
  <si>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</si>
  <si>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</si>
  <si>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</si>
  <si>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</si>
  <si>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</si>
  <si>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</si>
  <si>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</si>
  <si>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</si>
  <si>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</si>
  <si>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</si>
  <si>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</si>
  <si>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</si>
  <si>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</si>
  <si>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</si>
  <si>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</si>
  <si>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</si>
  <si>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</si>
  <si>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</si>
  <si>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</si>
  <si>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</si>
  <si>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</si>
  <si>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</si>
  <si>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</si>
  <si>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</si>
  <si>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</si>
  <si>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</si>
  <si>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</si>
  <si>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</si>
  <si>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</si>
  <si>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</si>
  <si>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</si>
  <si>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</si>
  <si>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</si>
  <si>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</si>
  <si>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</si>
  <si>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</si>
  <si>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</si>
  <si>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</si>
  <si>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</si>
  <si>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</si>
  <si>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</si>
  <si>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</si>
  <si>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</si>
  <si>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</si>
  <si>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</si>
  <si>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</si>
  <si>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</si>
  <si>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</si>
  <si>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</si>
  <si>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</si>
  <si>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</si>
  <si>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</si>
  <si>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</si>
  <si>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</si>
  <si>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</si>
  <si>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</si>
  <si>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</si>
  <si>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</si>
  <si>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</si>
  <si>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</si>
  <si>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</si>
  <si>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</si>
  <si>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</si>
  <si>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</si>
  <si>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</si>
  <si>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</si>
  <si>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</si>
  <si>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</si>
  <si>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</si>
  <si>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</si>
  <si>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</si>
  <si>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</si>
  <si>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</si>
  <si>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</si>
  <si>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</si>
  <si>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</si>
  <si>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</si>
  <si>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</si>
  <si>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</si>
  <si>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</si>
  <si>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</si>
  <si>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</si>
  <si>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</si>
  <si>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</si>
  <si>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</si>
  <si>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</si>
  <si>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</si>
  <si>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</si>
  <si>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</si>
  <si>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</si>
  <si>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</si>
  <si>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</si>
  <si>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</si>
  <si>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</si>
  <si>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</si>
  <si>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</si>
  <si>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</si>
  <si>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</si>
  <si>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</si>
  <si>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</si>
  <si>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</si>
  <si>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</si>
  <si>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</si>
  <si>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</si>
  <si>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</si>
  <si>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</si>
  <si>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</si>
  <si>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</si>
  <si>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</si>
  <si>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</si>
  <si>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</si>
  <si>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</si>
  <si>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</si>
  <si>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</si>
  <si>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</si>
  <si>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</si>
  <si>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</si>
  <si>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</si>
  <si>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</si>
  <si>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</si>
  <si>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</si>
  <si>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</si>
  <si>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</si>
  <si>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</si>
  <si>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</si>
  <si>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</si>
  <si>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</si>
  <si>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</si>
  <si>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</si>
  <si>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</si>
  <si>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</si>
  <si>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</si>
  <si>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</si>
  <si>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</si>
  <si>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</si>
  <si>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</si>
  <si>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</si>
  <si>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</si>
  <si>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</si>
  <si>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</si>
  <si>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</si>
  <si>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</si>
  <si>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</si>
  <si>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</si>
  <si>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</si>
  <si>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</si>
  <si>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</si>
  <si>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</si>
  <si>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</si>
  <si>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</si>
  <si>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</si>
  <si>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</si>
  <si>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</si>
  <si>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</si>
  <si>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</si>
  <si>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</si>
  <si>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</si>
  <si>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</si>
  <si>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</si>
  <si>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</si>
  <si>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</si>
  <si>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</si>
  <si>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</si>
  <si>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</si>
  <si>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</si>
  <si>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</si>
  <si>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</si>
  <si>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</si>
  <si>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</si>
  <si>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</si>
  <si>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</si>
  <si>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</si>
  <si>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</si>
  <si>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</si>
  <si>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</si>
  <si>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</si>
  <si>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</si>
  <si>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</si>
  <si>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</si>
  <si>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</si>
  <si>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</si>
  <si>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</si>
  <si>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</si>
  <si>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</si>
  <si>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</si>
  <si>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</si>
  <si>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</si>
  <si>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</si>
  <si>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</si>
  <si>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</si>
  <si>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</si>
  <si>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</si>
  <si>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</si>
  <si>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</si>
  <si>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</si>
  <si>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</si>
  <si>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</si>
  <si>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</si>
  <si>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</si>
  <si>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</si>
  <si>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</si>
  <si>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</si>
  <si>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</si>
  <si>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</si>
  <si>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</si>
  <si>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</si>
  <si>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</si>
  <si>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</si>
  <si>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</si>
  <si>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</si>
  <si>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</si>
  <si>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</si>
  <si>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</si>
  <si>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</si>
  <si>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</si>
  <si>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</si>
  <si>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</si>
  <si>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</si>
  <si>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</si>
  <si>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</si>
  <si>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</si>
  <si>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</si>
  <si>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</si>
  <si>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</si>
  <si>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</si>
  <si>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</si>
  <si>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</si>
  <si>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</si>
  <si>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</si>
  <si>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</si>
  <si>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</si>
  <si>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</si>
  <si>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</si>
  <si>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</si>
  <si>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</si>
  <si>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</si>
  <si>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</si>
  <si>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</si>
  <si>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</si>
  <si>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</si>
  <si>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</si>
  <si>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</si>
  <si>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</si>
  <si>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</si>
  <si>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</si>
  <si>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</si>
  <si>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</si>
  <si>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</si>
  <si>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</si>
  <si>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</si>
  <si>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</si>
  <si>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</si>
  <si>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</si>
  <si>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</si>
  <si>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</si>
  <si>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</si>
  <si>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</si>
  <si>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</si>
  <si>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</si>
  <si>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</si>
  <si>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</si>
  <si>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</si>
  <si>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</si>
  <si>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</si>
  <si>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</si>
  <si>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</si>
  <si>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</si>
  <si>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</si>
  <si>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</si>
  <si>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</si>
  <si>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</si>
  <si>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</si>
  <si>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</si>
  <si>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</si>
  <si>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</si>
  <si>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</si>
  <si>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</si>
  <si>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</si>
  <si>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</si>
  <si>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</si>
  <si>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</si>
  <si>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</si>
  <si>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</si>
  <si>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</si>
  <si>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</si>
  <si>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</si>
  <si>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</si>
  <si>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</si>
  <si>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</si>
  <si>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</si>
  <si>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</si>
  <si>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</si>
  <si>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</si>
  <si>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</si>
  <si>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</si>
  <si>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</si>
  <si>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</si>
  <si>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</si>
  <si>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</si>
  <si>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</si>
  <si>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</si>
  <si>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</si>
  <si>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</si>
  <si>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</si>
  <si>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</si>
  <si>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</si>
  <si>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</si>
  <si>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</si>
  <si>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</si>
  <si>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</si>
  <si>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</si>
  <si>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</si>
  <si>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</si>
  <si>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</si>
  <si>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</si>
  <si>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</si>
  <si>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</si>
  <si>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</si>
  <si>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</si>
  <si>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</si>
  <si>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</si>
  <si>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</si>
  <si>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</si>
  <si>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</si>
  <si>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</si>
  <si>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</si>
  <si>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</si>
  <si>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</si>
  <si>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</si>
  <si>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</si>
  <si>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</si>
  <si>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</si>
  <si>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</si>
  <si>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</si>
  <si>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</si>
  <si>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</si>
  <si>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</si>
  <si>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</si>
  <si>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</si>
  <si>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</si>
  <si>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</si>
  <si>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</si>
  <si>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</si>
  <si>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</si>
  <si>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</si>
  <si>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</si>
  <si>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</si>
  <si>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</si>
  <si>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</si>
  <si>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</si>
  <si>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</si>
  <si>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</si>
  <si>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</si>
  <si>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</si>
  <si>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</si>
  <si>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</si>
  <si>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</si>
  <si>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</si>
  <si>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</si>
  <si>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</si>
  <si>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</si>
  <si>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</si>
  <si>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</si>
  <si>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</si>
  <si>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</si>
  <si>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</si>
  <si>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</si>
  <si>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</si>
  <si>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</si>
  <si>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</si>
  <si>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</si>
  <si>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</si>
  <si>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</si>
  <si>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</si>
  <si>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</si>
  <si>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</si>
  <si>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</si>
  <si>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</si>
  <si>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</si>
  <si>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</si>
  <si>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</si>
  <si>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</si>
  <si>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</si>
  <si>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</si>
  <si>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</si>
  <si>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</si>
  <si>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</si>
  <si>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</si>
  <si>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</si>
  <si>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</si>
  <si>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</si>
  <si>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</si>
  <si>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</si>
  <si>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</si>
  <si>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</si>
  <si>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</si>
  <si>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</si>
  <si>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</si>
  <si>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</si>
  <si>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</si>
  <si>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</si>
  <si>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</si>
  <si>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</si>
  <si>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</si>
  <si>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</si>
  <si>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</si>
  <si>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</si>
  <si>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</si>
  <si>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</si>
  <si>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</si>
  <si>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</si>
  <si>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</si>
  <si>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</si>
  <si>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</si>
  <si>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</si>
  <si>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</si>
  <si>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</si>
  <si>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</si>
  <si>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</si>
  <si>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</si>
  <si>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</si>
  <si>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</si>
  <si>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</si>
  <si>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</si>
  <si>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</si>
  <si>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</si>
  <si>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</si>
  <si>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</si>
  <si>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</si>
  <si>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</si>
  <si>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</si>
  <si>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</si>
  <si>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</si>
  <si>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</si>
  <si>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</si>
  <si>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</si>
  <si>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</si>
  <si>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</si>
  <si>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</si>
  <si>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</si>
  <si>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</si>
  <si>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</si>
  <si>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</si>
  <si>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</si>
  <si>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</si>
  <si>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</si>
  <si>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</si>
  <si>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</si>
  <si>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</si>
  <si>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</si>
  <si>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</si>
  <si>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</si>
  <si>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</si>
  <si>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</si>
  <si>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</si>
  <si>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</si>
  <si>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</si>
  <si>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</si>
  <si>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</si>
  <si>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</si>
  <si>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</si>
  <si>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</si>
  <si>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</si>
  <si>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</si>
  <si>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</si>
  <si>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</si>
  <si>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</si>
  <si>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</si>
  <si>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</si>
  <si>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</si>
  <si>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</si>
  <si>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</si>
  <si>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</si>
  <si>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</si>
  <si>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</si>
  <si>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</si>
  <si>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</si>
  <si>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</si>
  <si>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</si>
  <si>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</si>
  <si>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</si>
  <si>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</si>
  <si>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</si>
  <si>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</si>
  <si>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</si>
  <si>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</si>
  <si>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</si>
  <si>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</si>
  <si>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</si>
  <si>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</si>
  <si>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</si>
  <si>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</si>
  <si>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</si>
  <si>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</si>
  <si>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</si>
  <si>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</si>
  <si>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</si>
  <si>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</si>
  <si>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</si>
  <si>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</si>
  <si>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</si>
  <si>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</si>
  <si>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</si>
  <si>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</si>
  <si>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</si>
  <si>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</si>
  <si>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</si>
  <si>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</si>
  <si>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</si>
  <si>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</si>
  <si>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</si>
  <si>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</si>
  <si>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</si>
  <si>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</si>
  <si>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</si>
  <si>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</si>
  <si>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</si>
  <si>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</si>
  <si>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</si>
  <si>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</si>
  <si>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</si>
  <si>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</si>
  <si>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</si>
  <si>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</si>
  <si>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</si>
  <si>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</si>
  <si>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</si>
  <si>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</si>
  <si>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</si>
  <si>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</si>
  <si>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</si>
  <si>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</si>
  <si>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</si>
  <si>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</si>
  <si>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</si>
  <si>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</si>
  <si>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</si>
  <si>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</si>
  <si>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</si>
  <si>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</si>
  <si>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</si>
  <si>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</si>
  <si>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</si>
  <si>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</si>
  <si>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</si>
  <si>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</si>
  <si>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</si>
  <si>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</si>
  <si>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</si>
  <si>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</si>
  <si>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</si>
  <si>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</si>
  <si>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</si>
  <si>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</si>
  <si>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</si>
  <si>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</si>
  <si>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</si>
  <si>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</si>
  <si>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</si>
  <si>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</si>
  <si>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</si>
  <si>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</si>
  <si>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</si>
  <si>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</si>
  <si>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</si>
  <si>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</si>
  <si>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</si>
  <si>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</si>
  <si>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</si>
  <si>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</si>
  <si>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</si>
  <si>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</si>
  <si>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</si>
  <si>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</si>
  <si>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</si>
  <si>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</si>
  <si>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</si>
  <si>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</si>
  <si>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</si>
  <si>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</si>
  <si>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</si>
  <si>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</si>
  <si>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</si>
  <si>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</si>
  <si>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</si>
  <si>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</si>
  <si>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</si>
  <si>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</si>
  <si>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</si>
  <si>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</si>
  <si>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</si>
  <si>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</si>
  <si>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</si>
  <si>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</si>
  <si>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</si>
  <si>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</si>
  <si>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</si>
  <si>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</si>
  <si>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</si>
  <si>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</si>
  <si>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</si>
  <si>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</si>
  <si>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</si>
  <si>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</si>
  <si>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</si>
  <si>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</si>
  <si>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</si>
  <si>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</si>
  <si>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</si>
  <si>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</si>
  <si>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</si>
  <si>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</si>
  <si>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</si>
  <si>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</si>
  <si>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</si>
  <si>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</si>
  <si>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</si>
  <si>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</si>
  <si>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</si>
  <si>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</si>
  <si>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</si>
  <si>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</si>
  <si>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</si>
  <si>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</si>
  <si>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</si>
  <si>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</si>
  <si>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</si>
  <si>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</si>
  <si>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</si>
  <si>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</si>
  <si>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</si>
  <si>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</si>
  <si>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</si>
  <si>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</si>
  <si>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</si>
  <si>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</si>
  <si>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</si>
  <si>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</si>
  <si>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</si>
  <si>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</si>
  <si>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</si>
  <si>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</si>
  <si>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</si>
  <si>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</si>
  <si>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</si>
  <si>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</si>
  <si>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</si>
  <si>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</si>
  <si>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</si>
  <si>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</si>
  <si>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</si>
  <si>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</si>
  <si>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</si>
  <si>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</si>
  <si>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</si>
  <si>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</si>
  <si>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</si>
  <si>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</si>
  <si>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</si>
  <si>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</si>
  <si>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</si>
  <si>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</si>
  <si>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</si>
  <si>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</si>
  <si>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</si>
  <si>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</si>
  <si>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</si>
  <si>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</si>
  <si>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</si>
  <si>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</si>
  <si>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</si>
  <si>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</si>
  <si>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</si>
  <si>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</si>
  <si>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</si>
  <si>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</si>
  <si>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</si>
  <si>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</si>
  <si>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</si>
  <si>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</si>
  <si>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</si>
  <si>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</si>
  <si>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</si>
  <si>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</si>
  <si>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</si>
  <si>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</si>
  <si>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</si>
  <si>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</si>
  <si>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</si>
  <si>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</si>
  <si>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</si>
  <si>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</si>
  <si>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</si>
  <si>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</si>
  <si>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</si>
  <si>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</si>
  <si>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</si>
  <si>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</si>
  <si>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</si>
  <si>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</si>
  <si>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</si>
  <si>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</si>
  <si>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</si>
  <si>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</si>
  <si>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</si>
  <si>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</si>
  <si>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</si>
  <si>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</si>
  <si>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</si>
  <si>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</si>
  <si>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</si>
  <si>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</si>
  <si>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</si>
  <si>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</si>
  <si>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</si>
  <si>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</si>
  <si>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</si>
  <si>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</si>
  <si>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</si>
  <si>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</si>
  <si>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</si>
  <si>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</si>
  <si>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</si>
  <si>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</si>
  <si>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</si>
  <si>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</si>
  <si>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</si>
  <si>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</si>
  <si>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</si>
  <si>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</si>
  <si>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</si>
  <si>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</si>
  <si>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</si>
  <si>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</si>
  <si>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</si>
  <si>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</si>
  <si>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</si>
  <si>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</si>
  <si>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</si>
  <si>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</si>
  <si>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</si>
  <si>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</si>
  <si>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</si>
  <si>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</si>
  <si>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</si>
  <si>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</si>
  <si>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</si>
  <si>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</si>
  <si>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</si>
  <si>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</si>
  <si>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</si>
  <si>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</si>
  <si>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</si>
  <si>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</si>
  <si>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</si>
  <si>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</si>
  <si>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</si>
  <si>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</si>
  <si>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</si>
  <si>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</si>
  <si>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</si>
  <si>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</si>
  <si>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</si>
  <si>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</si>
  <si>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</si>
  <si>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</si>
  <si>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</si>
  <si>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</si>
  <si>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</si>
  <si>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</si>
  <si>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</si>
  <si>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</si>
  <si>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</si>
  <si>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</si>
  <si>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</si>
  <si>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</si>
  <si>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</si>
  <si>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</si>
  <si>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</si>
  <si>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</si>
  <si>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</si>
  <si>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</si>
  <si>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</si>
  <si>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</si>
  <si>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</si>
  <si>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</si>
  <si>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</si>
  <si>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</si>
  <si>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</si>
  <si>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</si>
  <si>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</si>
  <si>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</si>
  <si>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</si>
  <si>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</si>
  <si>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</si>
  <si>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</si>
  <si>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</si>
  <si>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</si>
  <si>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</si>
  <si>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</si>
  <si>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</si>
  <si>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</si>
  <si>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</si>
  <si>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</si>
  <si>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</si>
  <si>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</si>
  <si>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</si>
  <si>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</si>
  <si>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</si>
  <si>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</si>
  <si>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</si>
  <si>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</si>
  <si>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</si>
  <si>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</si>
  <si>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</si>
  <si>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</si>
  <si>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</si>
  <si>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</si>
  <si>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</si>
  <si>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</si>
  <si>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</si>
  <si>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</si>
  <si>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</si>
  <si>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</si>
  <si>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</si>
  <si>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</si>
  <si>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</si>
  <si>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</si>
  <si>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</si>
  <si>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</si>
  <si>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</si>
  <si>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</si>
  <si>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</si>
  <si>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</si>
  <si>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</si>
  <si>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</si>
  <si>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</si>
  <si>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</si>
  <si>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</si>
  <si>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</si>
  <si>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</si>
  <si>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</si>
  <si>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</si>
  <si>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</si>
  <si>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</si>
  <si>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</si>
  <si>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</si>
  <si>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</si>
  <si>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</si>
  <si>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</si>
  <si>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</si>
  <si>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</si>
  <si>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</si>
  <si>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</si>
  <si>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</si>
  <si>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</si>
  <si>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</si>
  <si>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</si>
  <si>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</si>
  <si>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</si>
  <si>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</si>
  <si>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</si>
  <si>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</si>
  <si>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</si>
  <si>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</si>
  <si>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</si>
  <si>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</si>
  <si>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</si>
  <si>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</si>
  <si>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</si>
  <si>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</si>
  <si>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</si>
  <si>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</si>
  <si>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</si>
  <si>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</si>
  <si>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</si>
  <si>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</si>
  <si>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</si>
  <si>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</si>
  <si>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</si>
  <si>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</si>
  <si>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</si>
  <si>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</si>
  <si>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</si>
  <si>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</si>
  <si>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</si>
  <si>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</si>
  <si>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</si>
  <si>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</si>
  <si>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</si>
  <si>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</si>
  <si>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</si>
  <si>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</si>
  <si>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</si>
  <si>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</si>
  <si>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</si>
  <si>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</si>
  <si>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</si>
  <si>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</si>
  <si>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</si>
  <si>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</si>
  <si>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</si>
  <si>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</si>
  <si>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</si>
  <si>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</si>
  <si>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</si>
  <si>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</si>
  <si>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</si>
  <si>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</si>
  <si>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</si>
  <si>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</si>
  <si>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</si>
  <si>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</si>
  <si>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</si>
  <si>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</si>
  <si>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</si>
  <si>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</si>
  <si>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</si>
  <si>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</si>
  <si>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</si>
  <si>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</si>
  <si>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</si>
  <si>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</si>
  <si>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</si>
  <si>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</si>
  <si>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</si>
  <si>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</si>
  <si>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</si>
  <si>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</si>
  <si>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</si>
  <si>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</si>
  <si>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</si>
  <si>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</si>
  <si>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</si>
  <si>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</si>
  <si>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</si>
  <si>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</si>
  <si>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</si>
  <si>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</si>
  <si>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</si>
  <si>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</si>
  <si>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</si>
  <si>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</si>
  <si>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</si>
  <si>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</si>
  <si>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</si>
  <si>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</si>
  <si>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</si>
  <si>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</si>
  <si>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</si>
  <si>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</si>
  <si>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</si>
  <si>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</si>
  <si>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</si>
  <si>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</si>
  <si>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</si>
  <si>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</si>
  <si>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</si>
  <si>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</si>
  <si>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</si>
  <si>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</si>
  <si>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</si>
  <si>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</si>
  <si>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</si>
  <si>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</si>
  <si>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</si>
  <si>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</si>
  <si>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</si>
  <si>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</si>
  <si>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</si>
  <si>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</si>
  <si>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</si>
  <si>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</si>
  <si>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</si>
  <si>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</si>
  <si>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</si>
  <si>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</si>
  <si>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</si>
  <si>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</si>
  <si>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</si>
  <si>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</si>
  <si>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</si>
  <si>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</si>
  <si>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</si>
  <si>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</si>
  <si>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</si>
  <si>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</si>
  <si>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</si>
  <si>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</si>
  <si>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</si>
  <si>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</si>
  <si>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</si>
  <si>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</si>
  <si>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</si>
  <si>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</si>
  <si>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</si>
  <si>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</si>
  <si>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</si>
  <si>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</si>
  <si>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</si>
  <si>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</si>
  <si>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</si>
  <si>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</si>
  <si>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</si>
  <si>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</si>
  <si>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</si>
  <si>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</si>
  <si>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</si>
  <si>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</si>
  <si>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</si>
  <si>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</si>
  <si>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</si>
  <si>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</si>
  <si>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</si>
  <si>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</si>
  <si>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</si>
  <si>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</si>
  <si>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</si>
  <si>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</si>
  <si>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</si>
  <si>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</si>
  <si>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</si>
  <si>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</si>
  <si>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</si>
  <si>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</si>
  <si>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</si>
  <si>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</si>
  <si>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</si>
  <si>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</si>
  <si>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</si>
  <si>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</si>
  <si>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</si>
  <si>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</si>
  <si>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</si>
  <si>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</si>
  <si>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</si>
  <si>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</si>
  <si>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</si>
  <si>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</si>
  <si>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</si>
  <si>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</si>
  <si>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</si>
  <si>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</si>
  <si>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</si>
  <si>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</si>
  <si>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</si>
  <si>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</si>
  <si>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</si>
  <si>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</si>
  <si>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</si>
  <si>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</si>
  <si>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</si>
  <si>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</si>
  <si>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</si>
  <si>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</si>
  <si>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</si>
  <si>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</si>
  <si>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</si>
  <si>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</si>
  <si>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</si>
  <si>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</si>
  <si>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</si>
  <si>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</si>
  <si>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</si>
  <si>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</si>
  <si>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</si>
  <si>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</si>
  <si>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</si>
  <si>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</si>
  <si>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</si>
  <si>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</si>
  <si>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</si>
  <si>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</si>
  <si>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</si>
  <si>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</si>
  <si>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</si>
  <si>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</si>
  <si>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</si>
  <si>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</si>
  <si>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</si>
  <si>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</si>
  <si>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</si>
  <si>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</si>
  <si>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</si>
  <si>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</si>
  <si>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</si>
  <si>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</si>
  <si>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</si>
  <si>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</si>
  <si>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</si>
  <si>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</si>
  <si>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</si>
  <si>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</si>
  <si>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</si>
  <si>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</si>
  <si>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</si>
  <si>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</si>
  <si>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</si>
  <si>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</si>
  <si>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</si>
  <si>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</si>
  <si>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</si>
  <si>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</si>
  <si>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</si>
  <si>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</si>
  <si>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</si>
  <si>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</si>
  <si>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</si>
  <si>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</si>
  <si>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</si>
  <si>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</si>
  <si>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</si>
  <si>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</si>
  <si>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</si>
  <si>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</si>
  <si>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</si>
  <si>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</si>
  <si>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</si>
  <si>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</si>
  <si>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</si>
  <si>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</si>
  <si>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</si>
  <si>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</si>
  <si>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</si>
  <si>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</si>
  <si>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</si>
  <si>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</si>
  <si>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</si>
  <si>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</si>
  <si>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</si>
  <si>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</si>
  <si>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</si>
  <si>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</si>
  <si>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</si>
  <si>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</si>
  <si>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</si>
  <si>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</si>
  <si>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</si>
  <si>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</si>
  <si>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</si>
  <si>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</si>
  <si>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</si>
  <si>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</si>
  <si>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</si>
  <si>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</si>
  <si>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</si>
  <si>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</si>
  <si>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</si>
  <si>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</si>
  <si>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</si>
  <si>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</si>
  <si>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</si>
  <si>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</si>
  <si>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</si>
  <si>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</si>
  <si>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</si>
  <si>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</si>
  <si>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</si>
  <si>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</si>
  <si>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</si>
  <si>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</si>
  <si>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</si>
  <si>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</si>
  <si>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</si>
  <si>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</si>
  <si>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</si>
  <si>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</si>
  <si>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</si>
  <si>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</si>
  <si>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</si>
  <si>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</si>
  <si>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</si>
  <si>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</si>
  <si>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</si>
  <si>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</si>
  <si>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</si>
  <si>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</si>
  <si>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</si>
  <si>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</si>
  <si>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</si>
  <si>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</si>
  <si>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</si>
  <si>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</si>
  <si>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</si>
  <si>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</si>
  <si>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</si>
  <si>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</si>
  <si>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</si>
  <si>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</si>
  <si>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</si>
  <si>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</si>
  <si>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</si>
  <si>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</si>
  <si>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</si>
  <si>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</si>
  <si>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</si>
  <si>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</si>
  <si>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</si>
  <si>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</si>
  <si>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</si>
  <si>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</si>
  <si>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</si>
  <si>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</si>
  <si>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</si>
  <si>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</si>
  <si>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</si>
  <si>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</si>
  <si>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</si>
  <si>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</si>
  <si>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</si>
  <si>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</si>
  <si>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</si>
  <si>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</si>
  <si>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</si>
  <si>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</si>
  <si>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</si>
  <si>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</si>
  <si>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</si>
  <si>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</si>
  <si>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</si>
  <si>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</si>
  <si>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</si>
  <si>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</si>
  <si>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</si>
  <si>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</si>
  <si>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</si>
  <si>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</si>
  <si>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</si>
  <si>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</si>
  <si>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</si>
  <si>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</si>
  <si>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</si>
  <si>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</si>
  <si>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</si>
  <si>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</si>
  <si>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</si>
  <si>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</si>
  <si>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</si>
  <si>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</si>
  <si>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</si>
  <si>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</si>
  <si>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</si>
  <si>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</si>
  <si>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</si>
  <si>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</si>
  <si>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</si>
  <si>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</si>
  <si>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</si>
  <si>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</si>
  <si>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</si>
  <si>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</si>
  <si>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</si>
  <si>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</si>
  <si>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</si>
  <si>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</si>
  <si>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</si>
  <si>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</si>
  <si>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</si>
  <si>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</si>
  <si>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</si>
  <si>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</si>
  <si>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</si>
  <si>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</si>
  <si>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</si>
  <si>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</si>
  <si>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</si>
  <si>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</si>
  <si>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</si>
  <si>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</si>
  <si>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</si>
  <si>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</si>
  <si>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</si>
  <si>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</si>
  <si>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</si>
  <si>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</si>
  <si>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</si>
  <si>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</si>
  <si>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</si>
  <si>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</si>
  <si>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</si>
  <si>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</si>
  <si>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</si>
  <si>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</si>
  <si>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</si>
  <si>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</si>
  <si>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</si>
  <si>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</si>
  <si>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</si>
  <si>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</si>
  <si>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</si>
  <si>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</si>
  <si>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</si>
  <si>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</si>
  <si>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</si>
  <si>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</si>
  <si>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</si>
  <si>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</si>
  <si>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</si>
  <si>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</si>
  <si>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</si>
  <si>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</si>
  <si>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</si>
  <si>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</si>
  <si>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</si>
  <si>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</si>
  <si>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</si>
  <si>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</si>
  <si>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</si>
  <si>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</si>
  <si>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</si>
  <si>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</si>
  <si>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</si>
  <si>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</si>
  <si>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</si>
  <si>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</si>
  <si>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</si>
  <si>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</si>
  <si>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</si>
  <si>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</si>
  <si>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</si>
  <si>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</si>
  <si>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</si>
  <si>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</si>
  <si>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</si>
  <si>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</si>
  <si>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</si>
  <si>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</si>
  <si>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</si>
  <si>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</si>
  <si>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</si>
  <si>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</si>
  <si>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</si>
  <si>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</si>
  <si>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</si>
  <si>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</si>
  <si>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</si>
  <si>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</si>
  <si>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</si>
  <si>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</si>
  <si>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</si>
  <si>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</si>
  <si>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</si>
  <si>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</si>
  <si>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</si>
  <si>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</si>
  <si>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</si>
  <si>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</si>
  <si>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</si>
  <si>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</si>
  <si>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</si>
  <si>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</si>
  <si>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</si>
  <si>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</si>
  <si>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</si>
  <si>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</si>
  <si>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</si>
  <si>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</si>
  <si>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</si>
  <si>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</si>
  <si>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</si>
  <si>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</si>
  <si>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</si>
  <si>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</si>
  <si>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</si>
  <si>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</si>
  <si>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</si>
  <si>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</si>
  <si>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</si>
  <si>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</si>
  <si>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</si>
  <si>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</si>
  <si>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</si>
  <si>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</si>
  <si>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</si>
  <si>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</si>
  <si>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</si>
  <si>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</si>
  <si>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</si>
  <si>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</si>
  <si>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</si>
  <si>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</si>
  <si>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</si>
  <si>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</si>
  <si>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</si>
  <si>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</si>
  <si>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</si>
  <si>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</si>
  <si>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</si>
  <si>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</si>
  <si>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</si>
  <si>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</si>
  <si>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</si>
  <si>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</si>
  <si>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</si>
  <si>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</si>
  <si>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</si>
  <si>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</si>
  <si>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</si>
  <si>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</si>
  <si>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</si>
  <si>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</si>
  <si>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</si>
  <si>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</si>
  <si>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</si>
  <si>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</si>
  <si>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</si>
  <si>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</si>
  <si>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</si>
  <si>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</si>
  <si>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</si>
  <si>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</si>
  <si>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</si>
  <si>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</si>
  <si>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</si>
  <si>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</si>
  <si>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</si>
  <si>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</si>
  <si>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</si>
  <si>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</si>
  <si>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</si>
  <si>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</si>
  <si>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</si>
  <si>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</si>
  <si>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</si>
  <si>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</si>
  <si>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</si>
  <si>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</si>
  <si>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</si>
  <si>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</si>
  <si>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</si>
  <si>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</si>
  <si>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</si>
  <si>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</si>
  <si>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</si>
  <si>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</si>
  <si>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</si>
  <si>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</si>
  <si>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</si>
  <si>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</si>
  <si>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</si>
  <si>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</si>
  <si>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</si>
  <si>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</si>
  <si>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</si>
  <si>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</si>
  <si>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</si>
  <si>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</si>
  <si>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</si>
  <si>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</si>
  <si>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</si>
  <si>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</si>
  <si>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</si>
  <si>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</si>
  <si>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</si>
  <si>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</si>
  <si>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</si>
  <si>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</si>
  <si>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</si>
  <si>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</si>
  <si>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</si>
  <si>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</si>
  <si>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</si>
  <si>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</si>
  <si>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</si>
  <si>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</si>
  <si>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</si>
  <si>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</si>
  <si>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</si>
  <si>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</si>
  <si>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</si>
  <si>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</si>
  <si>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</si>
  <si>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</si>
  <si>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</si>
  <si>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</si>
  <si>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</si>
  <si>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</si>
  <si>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</si>
  <si>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</si>
  <si>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</si>
  <si>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</si>
  <si>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</si>
  <si>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</si>
  <si>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</si>
  <si>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</si>
  <si>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</si>
  <si>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</si>
  <si>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</si>
  <si>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</si>
  <si>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</si>
  <si>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</si>
  <si>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</si>
  <si>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</si>
  <si>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</si>
  <si>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</si>
  <si>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</si>
  <si>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</si>
  <si>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</si>
  <si>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</si>
  <si>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</si>
  <si>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</si>
  <si>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</si>
  <si>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</si>
  <si>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</si>
  <si>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</si>
  <si>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</si>
  <si>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</si>
  <si>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</si>
  <si>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</si>
  <si>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</si>
  <si>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</si>
  <si>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</si>
  <si>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</si>
  <si>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</si>
  <si>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</si>
  <si>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</si>
  <si>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</si>
  <si>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</si>
  <si>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</si>
  <si>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</si>
  <si>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</si>
  <si>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</si>
  <si>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</si>
  <si>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</si>
  <si>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</si>
  <si>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</si>
  <si>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</si>
  <si>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</si>
  <si>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</si>
  <si>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</si>
  <si>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</si>
  <si>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</si>
  <si>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</si>
  <si>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</si>
  <si>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</si>
  <si>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</si>
  <si>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</si>
  <si>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</si>
  <si>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</si>
  <si>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</si>
  <si>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</si>
  <si>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</si>
  <si>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</si>
  <si>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</si>
  <si>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</si>
  <si>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</si>
  <si>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</si>
  <si>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</si>
  <si>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</si>
  <si>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</si>
  <si>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</si>
  <si>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</si>
  <si>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</si>
  <si>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</si>
  <si>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</si>
  <si>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</si>
  <si>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</si>
  <si>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</si>
  <si>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</si>
  <si>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</si>
  <si>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</si>
  <si>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</si>
  <si>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</si>
  <si>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</si>
  <si>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</si>
  <si>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</si>
  <si>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</si>
  <si>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</si>
  <si>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</si>
  <si>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</si>
  <si>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</si>
  <si>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</si>
  <si>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</si>
  <si>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</si>
  <si>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</si>
  <si>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</si>
  <si>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</si>
  <si>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</si>
  <si>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</si>
  <si>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</si>
  <si>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</si>
  <si>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</si>
  <si>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</si>
  <si>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</si>
  <si>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</si>
  <si>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</si>
  <si>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</si>
  <si>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</si>
  <si>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</si>
  <si>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</si>
  <si>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</si>
  <si>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</si>
  <si>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</si>
  <si>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</si>
  <si>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</si>
  <si>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</si>
  <si>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</si>
  <si>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</si>
  <si>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</si>
  <si>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</si>
  <si>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</si>
  <si>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</si>
  <si>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</si>
  <si>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</si>
  <si>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</si>
  <si>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</si>
  <si>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</si>
  <si>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</si>
  <si>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</si>
  <si>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</si>
  <si>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</si>
  <si>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</si>
  <si>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</si>
  <si>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</si>
  <si>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</si>
  <si>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</si>
  <si>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</si>
  <si>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</si>
  <si>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</si>
  <si>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</si>
  <si>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</si>
  <si>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</si>
  <si>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</si>
  <si>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</si>
  <si>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</si>
  <si>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</si>
  <si>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</si>
  <si>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</si>
  <si>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</si>
  <si>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</si>
  <si>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</si>
  <si>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</si>
  <si>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</si>
  <si>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</si>
  <si>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</si>
  <si>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</si>
  <si>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</si>
  <si>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</si>
  <si>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</si>
  <si>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</si>
  <si>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</si>
  <si>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</si>
  <si>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</si>
  <si>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</si>
  <si>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</si>
  <si>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</si>
  <si>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</si>
  <si>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</si>
  <si>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</si>
  <si>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</si>
  <si>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</si>
  <si>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</si>
  <si>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</si>
  <si>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</si>
  <si>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</si>
  <si>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</si>
  <si>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</si>
  <si>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</si>
  <si>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</si>
  <si>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</si>
  <si>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</si>
  <si>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</si>
  <si>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</si>
  <si>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</si>
  <si>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</si>
  <si>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</si>
  <si>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</si>
  <si>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</si>
  <si>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</si>
  <si>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</si>
  <si>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</si>
  <si>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</si>
  <si>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</si>
  <si>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</si>
  <si>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</si>
  <si>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</si>
  <si>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</si>
  <si>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</si>
  <si>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</si>
  <si>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</si>
  <si>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</si>
  <si>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</si>
  <si>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</si>
  <si>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</si>
  <si>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</si>
  <si>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</si>
  <si>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</si>
  <si>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</si>
  <si>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</si>
  <si>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</si>
  <si>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</si>
  <si>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</si>
  <si>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</si>
  <si>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</si>
  <si>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</si>
  <si>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</si>
  <si>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</si>
  <si>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</si>
  <si>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</si>
  <si>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</si>
  <si>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</si>
  <si>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</si>
  <si>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</si>
  <si>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</si>
  <si>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</si>
  <si>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</si>
  <si>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</si>
  <si>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</si>
  <si>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</si>
  <si>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</si>
  <si>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</si>
  <si>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</si>
  <si>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</si>
  <si>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</si>
  <si>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</si>
  <si>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</si>
  <si>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</si>
  <si>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</si>
  <si>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</si>
  <si>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</si>
  <si>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</si>
  <si>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</si>
  <si>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</si>
  <si>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</si>
  <si>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</si>
  <si>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</si>
  <si>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</si>
  <si>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</si>
  <si>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</si>
  <si>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</si>
  <si>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</si>
  <si>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</si>
  <si>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</si>
  <si>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</si>
  <si>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</si>
  <si>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</si>
  <si>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</si>
  <si>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</si>
  <si>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</si>
  <si>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</si>
  <si>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</si>
  <si>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</si>
  <si>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</si>
  <si>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</si>
  <si>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</si>
  <si>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</si>
  <si>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</si>
  <si>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</si>
  <si>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</si>
  <si>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</si>
  <si>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</si>
  <si>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</si>
  <si>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</si>
  <si>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</si>
  <si>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</si>
  <si>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</si>
  <si>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</si>
  <si>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</si>
  <si>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</si>
  <si>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</si>
  <si>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</si>
  <si>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</si>
  <si>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</si>
  <si>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</si>
  <si>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</si>
  <si>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</si>
  <si>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</si>
  <si>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</si>
  <si>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</si>
  <si>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</si>
  <si>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</si>
  <si>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</si>
  <si>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</si>
  <si>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</si>
  <si>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</si>
  <si>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</si>
  <si>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</si>
  <si>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</si>
  <si>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</si>
  <si>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</si>
  <si>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</si>
  <si>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</si>
  <si>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</si>
  <si>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</si>
  <si>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</si>
  <si>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</si>
  <si>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</si>
  <si>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</si>
  <si>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</si>
  <si>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</si>
  <si>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</si>
  <si>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</si>
  <si>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</si>
  <si>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</si>
  <si>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</si>
  <si>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</si>
  <si>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</si>
  <si>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</si>
  <si>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</si>
  <si>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</si>
  <si>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</si>
  <si>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</si>
  <si>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</si>
  <si>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</si>
  <si>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</si>
  <si>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</si>
  <si>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</si>
  <si>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</si>
  <si>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</si>
  <si>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</si>
  <si>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</si>
  <si>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</si>
  <si>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</si>
  <si>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</si>
  <si>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</si>
  <si>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</si>
  <si>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</si>
  <si>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</si>
  <si>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</si>
  <si>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</si>
  <si>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</si>
  <si>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</si>
  <si>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</si>
  <si>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</si>
  <si>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</si>
  <si>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</si>
  <si>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</si>
  <si>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</si>
  <si>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</si>
  <si>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</si>
  <si>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</si>
  <si>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</si>
  <si>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</si>
  <si>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</si>
  <si>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</si>
  <si>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</si>
  <si>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</si>
  <si>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</si>
  <si>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</si>
  <si>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</si>
  <si>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</si>
  <si>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</si>
  <si>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</si>
  <si>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</si>
  <si>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</si>
  <si>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</si>
  <si>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</si>
  <si>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</si>
  <si>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</si>
  <si>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</si>
  <si>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</si>
  <si>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</si>
  <si>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</si>
  <si>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</si>
  <si>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</si>
  <si>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</si>
  <si>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</si>
  <si>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</si>
  <si>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</si>
  <si>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</si>
  <si>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</si>
  <si>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</si>
  <si>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</si>
  <si>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</si>
  <si>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</si>
  <si>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</si>
  <si>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</si>
  <si>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</si>
  <si>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</si>
  <si>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</si>
  <si>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</si>
  <si>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</si>
  <si>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</si>
  <si>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</si>
  <si>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</si>
  <si>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</si>
  <si>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</si>
  <si>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</si>
  <si>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</si>
  <si>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</si>
  <si>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</si>
  <si>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</si>
  <si>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</si>
  <si>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</si>
  <si>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</si>
  <si>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</si>
  <si>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</si>
  <si>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</si>
  <si>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</si>
  <si>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</si>
  <si>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</si>
  <si>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</si>
  <si>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</si>
  <si>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</si>
  <si>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</si>
  <si>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</si>
  <si>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</si>
  <si>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</si>
  <si>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</si>
  <si>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</si>
  <si>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</si>
  <si>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</si>
  <si>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</si>
  <si>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</si>
  <si>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</si>
  <si>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</si>
  <si>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</si>
  <si>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</si>
  <si>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</si>
  <si>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</si>
  <si>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</si>
  <si>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</si>
  <si>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</si>
  <si>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</si>
  <si>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</si>
  <si>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</si>
  <si>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</si>
  <si>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</si>
  <si>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</si>
  <si>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</si>
  <si>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</si>
  <si>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</si>
  <si>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</si>
  <si>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</si>
  <si>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</si>
  <si>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</si>
  <si>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</si>
  <si>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</si>
  <si>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</si>
  <si>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</si>
  <si>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</si>
  <si>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</si>
  <si>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</si>
  <si>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</si>
  <si>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</si>
  <si>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</si>
  <si>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</si>
  <si>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</si>
  <si>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</si>
  <si>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</si>
  <si>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</si>
  <si>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</si>
  <si>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</si>
  <si>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</si>
  <si>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</si>
  <si>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</si>
  <si>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</si>
  <si>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</si>
  <si>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</si>
  <si>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</si>
  <si>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</si>
  <si>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</si>
  <si>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</si>
  <si>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</si>
  <si>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</si>
  <si>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</si>
  <si>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</si>
  <si>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</si>
  <si>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</si>
  <si>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</si>
  <si>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</si>
  <si>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</si>
  <si>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</si>
  <si>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</si>
  <si>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</si>
  <si>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</si>
  <si>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</si>
  <si>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</si>
  <si>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</si>
  <si>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</si>
  <si>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</si>
  <si>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</si>
  <si>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</si>
  <si>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</si>
  <si>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</si>
  <si>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</si>
  <si>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</si>
  <si>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</si>
  <si>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</si>
  <si>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</si>
  <si>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</si>
  <si>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</si>
  <si>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</si>
  <si>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</si>
  <si>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</si>
  <si>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</si>
  <si>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</si>
  <si>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</si>
  <si>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</si>
  <si>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</si>
  <si>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</si>
  <si>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</si>
  <si>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</si>
  <si>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</si>
  <si>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</si>
  <si>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</si>
  <si>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</si>
  <si>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</si>
  <si>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</si>
  <si>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</si>
  <si>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</si>
  <si>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</si>
  <si>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</si>
  <si>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</si>
  <si>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</si>
  <si>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</si>
  <si>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</si>
  <si>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</si>
  <si>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</si>
  <si>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</si>
  <si>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</si>
  <si>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</si>
  <si>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</si>
  <si>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</si>
  <si>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</si>
  <si>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</si>
  <si>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</si>
  <si>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</si>
  <si>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</si>
  <si>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</si>
  <si>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</si>
  <si>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</si>
  <si>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</si>
  <si>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</si>
  <si>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</si>
  <si>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</si>
  <si>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</si>
  <si>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</si>
  <si>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</si>
  <si>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</si>
  <si>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</si>
  <si>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</si>
  <si>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</si>
  <si>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</si>
  <si>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</si>
  <si>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</si>
  <si>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</si>
  <si>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</si>
  <si>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</si>
  <si>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</si>
  <si>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</si>
  <si>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</si>
  <si>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</si>
  <si>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</si>
  <si>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</si>
  <si>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</si>
  <si>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</si>
  <si>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</si>
  <si>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</si>
  <si>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</si>
  <si>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</si>
  <si>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</si>
  <si>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</si>
  <si>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</si>
  <si>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</si>
  <si>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</si>
  <si>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</si>
  <si>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</si>
  <si>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</si>
  <si>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</si>
  <si>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</si>
  <si>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</si>
  <si>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</si>
  <si>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</si>
  <si>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</si>
  <si>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</si>
  <si>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</si>
  <si>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</si>
  <si>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</si>
  <si>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</si>
  <si>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</si>
  <si>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</si>
  <si>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</si>
  <si>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</si>
  <si>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</si>
  <si>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</si>
  <si>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</si>
  <si>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</si>
  <si>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</si>
  <si>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</si>
  <si>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</si>
  <si>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</si>
  <si>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</si>
  <si>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</si>
  <si>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</si>
  <si>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</si>
  <si>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</si>
  <si>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</si>
  <si>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</si>
  <si>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</si>
  <si>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</si>
  <si>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</si>
  <si>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</si>
  <si>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</si>
  <si>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</si>
  <si>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</si>
  <si>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</si>
  <si>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</si>
  <si>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</si>
  <si>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</si>
  <si>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</si>
  <si>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</si>
  <si>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</si>
  <si>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</si>
  <si>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</si>
  <si>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</si>
  <si>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</si>
  <si>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</si>
  <si>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</si>
  <si>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</si>
  <si>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</si>
  <si>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</si>
  <si>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</si>
  <si>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</si>
  <si>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</si>
  <si>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</si>
  <si>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</si>
  <si>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</si>
  <si>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</si>
  <si>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</si>
  <si>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</si>
  <si>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</si>
  <si>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</si>
  <si>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</si>
  <si>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</si>
  <si>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</si>
  <si>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</si>
  <si>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</si>
  <si>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</si>
  <si>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</si>
  <si>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</si>
  <si>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</si>
  <si>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</si>
  <si>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</si>
  <si>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</si>
  <si>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</si>
  <si>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</si>
  <si>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</si>
  <si>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</si>
  <si>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</si>
  <si>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</si>
  <si>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</si>
  <si>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</si>
  <si>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</si>
  <si>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</si>
  <si>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</si>
  <si>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</si>
  <si>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</si>
  <si>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</si>
  <si>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</si>
  <si>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</si>
  <si>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</si>
  <si>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</si>
  <si>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</si>
  <si>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</si>
  <si>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</si>
  <si>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</si>
  <si>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</si>
  <si>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</si>
  <si>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</si>
  <si>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</si>
  <si>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</si>
  <si>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</si>
  <si>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</si>
  <si>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</si>
  <si>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</si>
  <si>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</si>
  <si>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</si>
  <si>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</si>
  <si>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</si>
  <si>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</si>
  <si>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</si>
  <si>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</si>
  <si>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</si>
  <si>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</si>
  <si>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</si>
  <si>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</si>
  <si>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</si>
  <si>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</si>
  <si>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</si>
  <si>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</si>
  <si>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</si>
  <si>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</si>
  <si>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</si>
  <si>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</si>
  <si>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</si>
  <si>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</si>
  <si>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</si>
  <si>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</si>
  <si>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</si>
  <si>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</si>
  <si>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</si>
  <si>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</si>
  <si>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</si>
  <si>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</si>
  <si>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</si>
  <si>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</si>
  <si>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</si>
  <si>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</si>
  <si>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</si>
  <si>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</si>
  <si>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</si>
  <si>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</si>
  <si>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</si>
  <si>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</si>
  <si>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</si>
  <si>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</si>
  <si>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</si>
  <si>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</si>
  <si>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</si>
  <si>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</si>
  <si>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</si>
  <si>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</si>
  <si>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</si>
  <si>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</si>
  <si>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</si>
  <si>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</si>
  <si>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</si>
  <si>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</si>
  <si>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</si>
  <si>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</si>
  <si>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</si>
  <si>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</si>
  <si>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</si>
  <si>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</si>
  <si>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</si>
  <si>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</si>
  <si>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</si>
  <si>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</si>
  <si>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</si>
  <si>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</si>
  <si>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</si>
  <si>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</si>
  <si>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</si>
  <si>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</si>
  <si>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</si>
  <si>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</si>
  <si>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</si>
  <si>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</si>
  <si>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</si>
  <si>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</si>
  <si>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</si>
  <si>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</si>
  <si>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</si>
  <si>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</si>
  <si>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</si>
  <si>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</si>
  <si>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</si>
  <si>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</si>
  <si>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</si>
  <si>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</si>
  <si>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</si>
  <si>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</si>
  <si>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</si>
  <si>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</si>
  <si>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</si>
  <si>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</si>
  <si>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</si>
  <si>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</si>
  <si>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</si>
  <si>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</si>
  <si>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</si>
  <si>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</si>
  <si>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</si>
  <si>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</si>
  <si>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</si>
  <si>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</si>
  <si>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</si>
  <si>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</si>
  <si>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</si>
  <si>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</si>
  <si>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</si>
  <si>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</si>
  <si>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</si>
  <si>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</si>
  <si>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</si>
  <si>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</si>
  <si>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</si>
  <si>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</si>
  <si>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</si>
  <si>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</si>
  <si>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</si>
  <si>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</si>
  <si>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</si>
  <si>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</si>
  <si>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</si>
  <si>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</si>
  <si>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</si>
  <si>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</si>
  <si>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</si>
  <si>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</si>
  <si>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</si>
  <si>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</si>
  <si>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</si>
  <si>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</si>
  <si>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</si>
  <si>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</si>
  <si>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</si>
  <si>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</si>
  <si>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</si>
  <si>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</si>
  <si>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</si>
  <si>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</si>
  <si>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</si>
  <si>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</si>
  <si>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</si>
  <si>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</si>
  <si>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</si>
  <si>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</si>
  <si>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</si>
  <si>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</si>
  <si>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</si>
  <si>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</si>
  <si>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</si>
  <si>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</si>
  <si>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</si>
  <si>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</si>
  <si>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</si>
  <si>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</si>
  <si>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</si>
  <si>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</si>
  <si>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</si>
  <si>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</si>
  <si>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</si>
  <si>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</si>
  <si>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</si>
  <si>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</si>
  <si>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</si>
  <si>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</si>
  <si>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</si>
  <si>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</si>
  <si>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</si>
  <si>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</si>
  <si>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</si>
  <si>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</si>
  <si>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</si>
  <si>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</si>
  <si>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</si>
  <si>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</si>
  <si>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</si>
  <si>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</si>
  <si>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</si>
  <si>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</si>
  <si>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</si>
  <si>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</si>
  <si>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</si>
  <si>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</si>
  <si>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</si>
  <si>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</si>
  <si>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</si>
  <si>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</si>
  <si>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</si>
  <si>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</si>
  <si>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</si>
  <si>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</si>
  <si>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</si>
  <si>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</si>
  <si>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</si>
  <si>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</si>
  <si>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</si>
  <si>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</si>
  <si>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</si>
  <si>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</si>
  <si>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</si>
  <si>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</si>
  <si>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</si>
  <si>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</si>
  <si>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</si>
  <si>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</si>
  <si>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</si>
  <si>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</si>
  <si>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</si>
  <si>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</si>
  <si>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</si>
  <si>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</si>
  <si>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</si>
  <si>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</si>
  <si>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</si>
  <si>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</si>
  <si>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</si>
  <si>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</si>
  <si>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</si>
  <si>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</si>
  <si>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</si>
  <si>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</si>
  <si>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</si>
  <si>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</si>
  <si>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</si>
  <si>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</si>
  <si>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</si>
  <si>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</si>
  <si>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</si>
  <si>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</si>
  <si>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</si>
  <si>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</si>
  <si>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</si>
  <si>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</si>
  <si>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</si>
  <si>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</si>
  <si>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</si>
  <si>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</si>
  <si>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</si>
  <si>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</si>
  <si>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</si>
  <si>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</si>
  <si>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</si>
  <si>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</si>
  <si>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</si>
  <si>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</si>
  <si>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</si>
  <si>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</si>
  <si>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</si>
  <si>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</si>
  <si>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</si>
  <si>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</si>
  <si>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</si>
  <si>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</si>
  <si>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</si>
  <si>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</si>
  <si>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</si>
  <si>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</si>
  <si>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</si>
  <si>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</si>
  <si>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</si>
  <si>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</si>
  <si>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</si>
  <si>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</si>
  <si>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</si>
  <si>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</si>
  <si>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</si>
  <si>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</si>
  <si>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</si>
  <si>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</si>
  <si>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</si>
  <si>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</si>
  <si>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</si>
  <si>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</si>
  <si>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</si>
  <si>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</si>
  <si>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</si>
  <si>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</si>
  <si>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</si>
  <si>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</si>
  <si>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</si>
  <si>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</si>
  <si>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</si>
  <si>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</si>
  <si>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</si>
  <si>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</si>
  <si>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</si>
  <si>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</si>
  <si>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</si>
  <si>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</si>
  <si>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</si>
  <si>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</si>
  <si>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</si>
  <si>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</si>
  <si>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</si>
  <si>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</si>
  <si>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</si>
  <si>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</si>
  <si>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</si>
  <si>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</si>
  <si>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</si>
  <si>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</si>
  <si>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</si>
  <si>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</si>
  <si>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</si>
  <si>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</si>
  <si>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</si>
  <si>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</si>
  <si>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</si>
  <si>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</si>
  <si>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</si>
  <si>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</si>
  <si>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</si>
  <si>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</si>
  <si>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</si>
  <si>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</si>
  <si>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</si>
  <si>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</si>
  <si>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</si>
  <si>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</si>
  <si>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</si>
  <si>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</si>
  <si>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</si>
  <si>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</si>
  <si>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</si>
  <si>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</si>
  <si>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</si>
  <si>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</si>
  <si>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</si>
  <si>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</si>
  <si>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</si>
  <si>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</si>
  <si>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</si>
  <si>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</si>
  <si>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</si>
  <si>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</si>
  <si>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</si>
  <si>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</si>
  <si>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</si>
  <si>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</si>
  <si>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</si>
  <si>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</si>
  <si>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</si>
  <si>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</si>
  <si>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</si>
  <si>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</si>
  <si>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</si>
  <si>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</si>
  <si>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</si>
  <si>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</si>
  <si>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</si>
  <si>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</si>
  <si>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</si>
  <si>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</si>
  <si>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</si>
  <si>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</si>
  <si>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</si>
  <si>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</si>
  <si>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</si>
  <si>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</si>
  <si>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</si>
  <si>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</si>
  <si>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</si>
  <si>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</si>
  <si>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</si>
  <si>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</si>
  <si>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</si>
  <si>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</si>
  <si>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</si>
  <si>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</si>
  <si>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</si>
  <si>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</si>
  <si>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</si>
  <si>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</si>
  <si>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</si>
  <si>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</si>
  <si>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</si>
  <si>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</si>
  <si>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</si>
  <si>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</si>
  <si>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</si>
  <si>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</si>
  <si>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</si>
  <si>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</si>
  <si>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</si>
  <si>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</si>
  <si>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</si>
  <si>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</si>
  <si>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</si>
  <si>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</si>
  <si>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</si>
  <si>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</si>
  <si>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</si>
  <si>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</si>
  <si>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</si>
  <si>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</si>
  <si>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</si>
  <si>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</si>
  <si>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</si>
  <si>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</si>
  <si>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</si>
  <si>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</si>
  <si>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</si>
  <si>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</si>
  <si>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</si>
  <si>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</si>
  <si>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</si>
  <si>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</si>
  <si>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</si>
  <si>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</si>
  <si>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</si>
  <si>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</si>
  <si>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</si>
  <si>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</si>
  <si>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</si>
  <si>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</si>
  <si>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</si>
  <si>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</si>
  <si>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</si>
  <si>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</si>
  <si>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</si>
  <si>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</si>
  <si>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</si>
  <si>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</si>
  <si>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</si>
  <si>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</si>
  <si>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</si>
  <si>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</si>
  <si>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</si>
  <si>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</si>
  <si>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</si>
  <si>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</si>
  <si>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</si>
  <si>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</si>
  <si>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</si>
  <si>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</si>
  <si>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</si>
  <si>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</si>
  <si>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</si>
  <si>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</si>
  <si>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</si>
  <si>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</si>
  <si>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</si>
  <si>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</si>
  <si>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</si>
  <si>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</si>
  <si>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</si>
  <si>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</si>
  <si>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</si>
  <si>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</si>
  <si>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</si>
  <si>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</si>
  <si>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</si>
  <si>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</si>
  <si>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</si>
  <si>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</si>
  <si>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</si>
  <si>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</si>
  <si>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</si>
  <si>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</si>
  <si>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</si>
  <si>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</si>
  <si>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</si>
  <si>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</si>
  <si>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</si>
  <si>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</si>
  <si>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</si>
  <si>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</si>
  <si>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</si>
  <si>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</si>
  <si>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</si>
  <si>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</si>
  <si>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</si>
  <si>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</si>
  <si>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</si>
  <si>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</si>
  <si>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</si>
  <si>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</si>
  <si>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</si>
  <si>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</si>
  <si>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</si>
  <si>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</si>
  <si>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</si>
  <si>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</si>
  <si>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</si>
  <si>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</si>
  <si>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</si>
  <si>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</si>
  <si>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</si>
  <si>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</si>
  <si>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</si>
  <si>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</si>
  <si>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</si>
  <si>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</si>
  <si>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</si>
  <si>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</si>
  <si>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</si>
  <si>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</si>
  <si>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</si>
  <si>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</si>
  <si>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</si>
  <si>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</si>
  <si>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</si>
  <si>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</si>
  <si>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</si>
  <si>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</si>
  <si>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</si>
  <si>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</si>
  <si>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</si>
  <si>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</si>
  <si>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</si>
  <si>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</si>
  <si>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</si>
  <si>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</si>
  <si>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</si>
  <si>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</si>
  <si>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</si>
  <si>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</si>
  <si>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</si>
  <si>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</si>
  <si>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</si>
  <si>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</si>
  <si>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</si>
  <si>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</si>
  <si>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</si>
  <si>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</si>
  <si>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</si>
  <si>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</si>
  <si>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</si>
  <si>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</si>
  <si>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</si>
  <si>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</si>
  <si>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</si>
  <si>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</si>
  <si>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</si>
  <si>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</si>
  <si>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</si>
  <si>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</si>
  <si>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</si>
  <si>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</si>
  <si>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</si>
  <si>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</si>
  <si>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</si>
  <si>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</si>
  <si>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</si>
  <si>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</si>
  <si>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</si>
  <si>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</si>
  <si>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</si>
  <si>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</si>
  <si>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</si>
  <si>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</si>
  <si>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</si>
  <si>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</si>
  <si>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</si>
  <si>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</si>
  <si>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</si>
  <si>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</si>
  <si>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</si>
  <si>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</si>
  <si>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</si>
  <si>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</si>
  <si>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</si>
  <si>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</si>
  <si>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</si>
  <si>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</si>
  <si>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</si>
  <si>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</si>
  <si>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</si>
  <si>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</si>
  <si>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</si>
  <si>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</si>
  <si>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</si>
  <si>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</si>
  <si>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</si>
  <si>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</si>
  <si>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</si>
  <si>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</si>
  <si>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</si>
  <si>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</si>
  <si>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</si>
  <si>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</si>
  <si>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</si>
  <si>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</si>
  <si>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</si>
  <si>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</si>
  <si>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</si>
  <si>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</si>
  <si>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</si>
  <si>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</si>
  <si>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</si>
  <si>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</si>
  <si>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</si>
  <si>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</si>
  <si>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</si>
  <si>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</si>
  <si>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</si>
  <si>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</si>
  <si>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</si>
  <si>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</si>
  <si>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</si>
  <si>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</si>
  <si>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</si>
  <si>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</si>
  <si>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</si>
  <si>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</si>
  <si>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</si>
  <si>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</si>
  <si>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</si>
  <si>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</si>
  <si>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</si>
  <si>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</si>
  <si>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</si>
  <si>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</si>
  <si>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</si>
  <si>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</si>
  <si>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</si>
  <si>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</si>
  <si>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</si>
  <si>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</si>
  <si>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</si>
  <si>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</si>
  <si>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</si>
  <si>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</si>
  <si>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</si>
  <si>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</si>
  <si>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</si>
  <si>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</si>
  <si>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</si>
  <si>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</si>
  <si>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</si>
  <si>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</si>
  <si>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</si>
  <si>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</si>
  <si>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</si>
  <si>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</si>
  <si>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</si>
  <si>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</si>
  <si>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</si>
  <si>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</si>
  <si>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</si>
  <si>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</si>
  <si>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</si>
  <si>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</si>
  <si>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</si>
  <si>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</si>
  <si>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</si>
  <si>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</si>
  <si>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</si>
  <si>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</si>
  <si>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</si>
  <si>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</si>
  <si>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</si>
  <si>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</si>
  <si>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</si>
  <si>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</si>
  <si>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</si>
  <si>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</si>
  <si>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</si>
  <si>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</si>
  <si>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</si>
  <si>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</si>
  <si>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</si>
  <si>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</si>
  <si>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</si>
  <si>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</si>
  <si>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</si>
  <si>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</si>
  <si>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</si>
  <si>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</si>
  <si>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</si>
  <si>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</si>
  <si>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</si>
  <si>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</si>
  <si>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</si>
  <si>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</si>
  <si>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</si>
  <si>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</si>
  <si>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</si>
  <si>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</si>
  <si>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</si>
  <si>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</si>
  <si>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</si>
  <si>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</si>
  <si>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</si>
  <si>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</si>
  <si>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</si>
  <si>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</si>
  <si>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</si>
  <si>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</si>
  <si>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</si>
  <si>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</si>
  <si>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</si>
  <si>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</si>
  <si>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</si>
  <si>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</si>
  <si>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</si>
  <si>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</si>
  <si>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</si>
  <si>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</si>
  <si>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</si>
  <si>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</si>
  <si>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</si>
  <si>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</si>
  <si>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</si>
  <si>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</si>
  <si>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</si>
  <si>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</si>
  <si>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</si>
  <si>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</si>
  <si>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</si>
  <si>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</si>
  <si>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</si>
  <si>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</si>
  <si>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</si>
  <si>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</si>
  <si>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</si>
  <si>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</si>
  <si>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</si>
  <si>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</si>
  <si>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</si>
  <si>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</si>
  <si>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</si>
  <si>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</si>
  <si>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</si>
  <si>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</si>
  <si>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</si>
  <si>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</si>
  <si>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</si>
  <si>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</si>
  <si>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</si>
  <si>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</si>
  <si>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</si>
  <si>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</si>
  <si>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</si>
  <si>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</si>
  <si>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</si>
  <si>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</si>
  <si>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</si>
  <si>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</si>
  <si>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</si>
  <si>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</si>
  <si>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</si>
  <si>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</si>
  <si>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</si>
  <si>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</si>
  <si>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</si>
  <si>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</si>
  <si>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</si>
  <si>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</si>
  <si>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</si>
  <si>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</si>
  <si>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</si>
  <si>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</si>
  <si>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</si>
  <si>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</si>
  <si>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</si>
  <si>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</si>
  <si>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</si>
  <si>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</si>
  <si>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</si>
  <si>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</si>
  <si>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</si>
  <si>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</si>
  <si>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</si>
  <si>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</si>
  <si>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</si>
  <si>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</si>
  <si>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</si>
  <si>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</si>
  <si>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</si>
  <si>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</si>
  <si>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</si>
  <si>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</si>
  <si>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</si>
  <si>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</si>
  <si>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</si>
  <si>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</si>
  <si>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</si>
  <si>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</si>
  <si>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</si>
  <si>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</si>
  <si>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</si>
  <si>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</si>
  <si>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</si>
  <si>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</si>
  <si>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</si>
  <si>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</si>
  <si>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</si>
  <si>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</si>
  <si>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</si>
  <si>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</si>
  <si>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</si>
  <si>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</si>
  <si>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</si>
  <si>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</si>
  <si>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</si>
  <si>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</si>
  <si>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</si>
  <si>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</si>
  <si>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</si>
  <si>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</si>
  <si>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</si>
  <si>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</si>
  <si>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</si>
  <si>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</si>
  <si>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</si>
  <si>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</si>
  <si>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</si>
  <si>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</si>
  <si>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</si>
  <si>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</si>
  <si>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</si>
  <si>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</si>
  <si>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</si>
  <si>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</si>
  <si>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</si>
  <si>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</si>
  <si>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</si>
  <si>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</si>
  <si>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</si>
  <si>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</si>
  <si>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</si>
  <si>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</si>
  <si>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</si>
  <si>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</si>
  <si>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</si>
  <si>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</si>
  <si>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</si>
  <si>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</si>
  <si>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</si>
  <si>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</si>
  <si>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</si>
  <si>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</si>
  <si>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</si>
  <si>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</si>
  <si>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</si>
  <si>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</si>
  <si>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</si>
  <si>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</si>
  <si>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</si>
  <si>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</si>
  <si>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</si>
  <si>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</si>
  <si>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</si>
  <si>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</si>
  <si>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</si>
  <si>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</si>
  <si>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</si>
  <si>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</si>
  <si>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</si>
  <si>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</si>
  <si>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</si>
  <si>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</si>
  <si>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</si>
  <si>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</si>
  <si>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</si>
  <si>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</si>
  <si>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</si>
  <si>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</si>
  <si>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</si>
  <si>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</si>
  <si>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</si>
  <si>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</si>
  <si>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</si>
  <si>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</si>
  <si>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</si>
  <si>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</si>
  <si>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</si>
  <si>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</si>
  <si>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</si>
  <si>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</si>
  <si>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</si>
  <si>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</si>
  <si>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</si>
  <si>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</si>
  <si>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</si>
  <si>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</si>
  <si>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</si>
  <si>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</si>
  <si>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</si>
  <si>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</si>
  <si>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</si>
  <si>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</si>
  <si>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</si>
  <si>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</si>
  <si>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</si>
  <si>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</si>
  <si>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</si>
  <si>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</si>
  <si>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</si>
  <si>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</si>
  <si>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</si>
  <si>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</si>
  <si>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</si>
  <si>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</si>
  <si>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</si>
  <si>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</si>
  <si>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</si>
  <si>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</si>
  <si>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</si>
  <si>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</si>
  <si>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</si>
  <si>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</si>
  <si>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</si>
  <si>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</si>
  <si>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</si>
  <si>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</si>
  <si>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</si>
  <si>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</si>
  <si>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</si>
  <si>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</si>
  <si>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</si>
  <si>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</si>
  <si>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</si>
  <si>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</si>
  <si>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</si>
  <si>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</si>
  <si>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</si>
  <si>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</si>
  <si>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</si>
  <si>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</si>
  <si>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</si>
  <si>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</si>
  <si>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</si>
  <si>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</si>
  <si>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</si>
  <si>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</si>
  <si>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</si>
  <si>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</si>
  <si>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</si>
  <si>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</si>
  <si>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</si>
  <si>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</si>
  <si>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</si>
  <si>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</si>
  <si>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</si>
  <si>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</si>
  <si>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</si>
  <si>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</si>
  <si>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</si>
  <si>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</si>
  <si>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</si>
  <si>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</si>
  <si>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</si>
  <si>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</si>
  <si>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</si>
  <si>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</si>
  <si>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</si>
  <si>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</si>
  <si>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</si>
  <si>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</si>
  <si>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</si>
  <si>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</si>
  <si>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</si>
  <si>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</si>
  <si>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</si>
  <si>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</si>
  <si>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</si>
  <si>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</si>
  <si>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</si>
  <si>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</si>
  <si>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</si>
  <si>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</si>
  <si>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</si>
  <si>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</si>
  <si>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</si>
  <si>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</si>
  <si>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</si>
  <si>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</si>
  <si>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</si>
  <si>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</si>
  <si>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</si>
  <si>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</si>
  <si>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</si>
  <si>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</si>
  <si>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</si>
  <si>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</si>
  <si>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</si>
  <si>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</si>
  <si>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</si>
  <si>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</si>
  <si>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</si>
  <si>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</si>
  <si>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</si>
  <si>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</si>
  <si>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</si>
  <si>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</si>
  <si>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</si>
  <si>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</si>
  <si>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</si>
  <si>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</si>
  <si>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</si>
  <si>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</si>
  <si>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</si>
  <si>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</si>
  <si>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</si>
  <si>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</si>
  <si>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</si>
  <si>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</si>
  <si>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</si>
  <si>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</si>
  <si>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</si>
  <si>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</si>
  <si>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</si>
  <si>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</si>
  <si>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</si>
  <si>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</si>
  <si>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</si>
  <si>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</si>
  <si>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</si>
  <si>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</si>
  <si>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</si>
  <si>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</si>
  <si>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</si>
  <si>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</si>
  <si>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</si>
  <si>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</si>
  <si>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</si>
  <si>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</si>
  <si>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</si>
  <si>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</si>
  <si>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</si>
  <si>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</si>
  <si>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</si>
  <si>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</si>
  <si>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</si>
  <si>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</si>
  <si>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</si>
  <si>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</si>
  <si>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</si>
  <si>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</si>
  <si>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</si>
  <si>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</si>
  <si>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</si>
  <si>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</si>
  <si>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</si>
  <si>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</si>
  <si>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</si>
  <si>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</si>
  <si>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</si>
  <si>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</si>
  <si>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</si>
  <si>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</si>
  <si>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</si>
  <si>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</si>
  <si>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</si>
  <si>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</si>
  <si>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</si>
  <si>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</si>
  <si>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</si>
  <si>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</si>
  <si>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</si>
  <si>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</si>
  <si>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</si>
  <si>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</si>
  <si>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</si>
  <si>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</si>
  <si>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</si>
  <si>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</si>
  <si>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</si>
  <si>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</si>
  <si>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</si>
  <si>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</si>
  <si>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</si>
  <si>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</si>
  <si>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</si>
  <si>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</si>
  <si>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</si>
  <si>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</si>
  <si>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</si>
  <si>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</si>
  <si>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</si>
  <si>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</si>
  <si>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</si>
  <si>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</si>
  <si>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</si>
  <si>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</si>
  <si>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</si>
  <si>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</si>
  <si>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</si>
  <si>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</si>
  <si>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</si>
  <si>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</si>
  <si>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</si>
  <si>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</si>
  <si>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</si>
  <si>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</si>
  <si>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</si>
  <si>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</si>
  <si>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</si>
  <si>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</si>
  <si>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</si>
  <si>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</si>
  <si>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</si>
  <si>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</si>
  <si>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</si>
  <si>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</si>
  <si>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</si>
  <si>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</si>
  <si>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</si>
  <si>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</si>
  <si>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</si>
  <si>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</si>
  <si>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</si>
  <si>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</si>
  <si>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</si>
  <si>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</si>
  <si>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</si>
  <si>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</si>
  <si>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</si>
  <si>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</si>
  <si>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</si>
  <si>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</si>
  <si>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</si>
  <si>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</si>
  <si>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</si>
  <si>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</si>
  <si>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</si>
  <si>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</si>
  <si>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</si>
  <si>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</si>
  <si>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</si>
  <si>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</si>
  <si>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</si>
  <si>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</si>
  <si>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</si>
  <si>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</si>
  <si>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</si>
  <si>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</si>
  <si>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</si>
  <si>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</si>
  <si>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</si>
  <si>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</si>
  <si>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</si>
  <si>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</si>
  <si>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</si>
  <si>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</si>
  <si>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</si>
  <si>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</si>
  <si>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</si>
  <si>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</si>
  <si>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</si>
  <si>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</si>
  <si>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</si>
  <si>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</si>
  <si>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</si>
  <si>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</si>
  <si>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</si>
  <si>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</si>
  <si>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</si>
  <si>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</si>
  <si>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</si>
  <si>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</si>
  <si>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</si>
  <si>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</si>
  <si>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</si>
  <si>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</si>
  <si>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</si>
  <si>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</si>
  <si>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</si>
  <si>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</si>
  <si>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</si>
  <si>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</si>
  <si>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</si>
  <si>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</si>
  <si>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</si>
  <si>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</si>
  <si>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</si>
  <si>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</si>
  <si>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</si>
  <si>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</si>
  <si>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</si>
  <si>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</si>
  <si>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</si>
  <si>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</si>
  <si>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</si>
  <si>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</si>
  <si>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</si>
  <si>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</si>
  <si>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</si>
  <si>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</si>
  <si>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</si>
  <si>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</si>
  <si>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</si>
  <si>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</si>
  <si>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</si>
  <si>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</si>
  <si>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</si>
  <si>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</si>
  <si>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</si>
  <si>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</si>
  <si>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</si>
  <si>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</si>
  <si>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</si>
  <si>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</si>
  <si>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</si>
  <si>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</si>
  <si>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</si>
  <si>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</si>
  <si>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</si>
  <si>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</si>
  <si>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</si>
  <si>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</si>
  <si>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</si>
  <si>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</si>
  <si>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</si>
  <si>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</si>
  <si>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</si>
  <si>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</si>
  <si>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</si>
  <si>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</si>
  <si>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</si>
  <si>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</si>
  <si>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</si>
  <si>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</si>
  <si>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</si>
  <si>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</si>
  <si>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</si>
  <si>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</si>
  <si>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</si>
  <si>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</si>
  <si>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</si>
  <si>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</si>
  <si>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</si>
  <si>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</si>
  <si>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</si>
  <si>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</si>
  <si>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</si>
  <si>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</si>
  <si>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</si>
  <si>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</si>
  <si>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</si>
  <si>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</si>
  <si>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</si>
  <si>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</si>
  <si>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</si>
  <si>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</si>
  <si>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</si>
  <si>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</si>
  <si>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</si>
  <si>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</si>
  <si>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</si>
  <si>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</si>
  <si>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</si>
  <si>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</si>
  <si>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</si>
  <si>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</si>
  <si>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</si>
  <si>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</si>
  <si>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</si>
  <si>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</si>
  <si>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</si>
  <si>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</si>
  <si>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</si>
  <si>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</si>
  <si>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</si>
  <si>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</si>
  <si>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</si>
  <si>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</si>
  <si>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</si>
  <si>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</si>
  <si>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</si>
  <si>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</si>
  <si>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</si>
  <si>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</si>
  <si>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</si>
  <si>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</si>
  <si>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</si>
  <si>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</si>
  <si>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</si>
  <si>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</si>
  <si>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</si>
  <si>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</si>
  <si>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</si>
  <si>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</si>
  <si>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</si>
  <si>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</si>
  <si>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</si>
  <si>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</si>
  <si>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</si>
  <si>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</si>
  <si>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</si>
  <si>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</si>
  <si>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</si>
  <si>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</si>
  <si>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</si>
  <si>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</si>
  <si>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</si>
  <si>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</si>
  <si>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</si>
  <si>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</si>
  <si>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</si>
  <si>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</si>
  <si>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</si>
  <si>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</si>
  <si>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</si>
  <si>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</si>
  <si>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</si>
  <si>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</si>
  <si>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</si>
  <si>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</si>
  <si>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</si>
  <si>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</si>
  <si>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</si>
  <si>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</si>
  <si>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</si>
  <si>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</si>
  <si>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</si>
  <si>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</si>
  <si>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</si>
  <si>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</si>
  <si>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</si>
  <si>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</si>
  <si>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</si>
  <si>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</si>
  <si>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</si>
  <si>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</si>
  <si>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</si>
  <si>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</si>
  <si>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</si>
  <si>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</si>
  <si>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</si>
  <si>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</si>
  <si>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</si>
  <si>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</si>
  <si>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</si>
  <si>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</si>
  <si>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</si>
  <si>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</si>
  <si>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</si>
  <si>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</si>
  <si>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</si>
  <si>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</si>
  <si>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</si>
  <si>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</si>
  <si>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</si>
  <si>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</si>
  <si>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</si>
  <si>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</si>
  <si>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</si>
  <si>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</si>
  <si>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</si>
  <si>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</si>
  <si>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</si>
  <si>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</si>
  <si>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</si>
  <si>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</si>
  <si>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</si>
  <si>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</si>
  <si>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</si>
  <si>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</si>
  <si>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</si>
  <si>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</si>
  <si>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</si>
  <si>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</si>
  <si>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</si>
  <si>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</si>
  <si>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</si>
  <si>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</si>
  <si>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</si>
  <si>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</si>
  <si>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</si>
  <si>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</si>
  <si>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</si>
  <si>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</si>
  <si>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</si>
  <si>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</si>
  <si>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</si>
  <si>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</si>
  <si>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</si>
  <si>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</si>
  <si>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</si>
  <si>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</si>
  <si>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</si>
  <si>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</si>
  <si>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</si>
  <si>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</si>
  <si>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</si>
  <si>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</si>
  <si>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</si>
  <si>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</si>
  <si>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</si>
  <si>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</si>
  <si>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</si>
  <si>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</si>
  <si>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</si>
  <si>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</si>
  <si>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</si>
  <si>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</si>
  <si>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</si>
  <si>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</si>
  <si>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</si>
  <si>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</si>
  <si>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</si>
  <si>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</si>
  <si>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</si>
  <si>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</si>
  <si>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</si>
  <si>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</si>
  <si>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</si>
  <si>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</si>
  <si>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</si>
  <si>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</si>
  <si>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</si>
  <si>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</si>
  <si>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</si>
  <si>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</si>
  <si>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</si>
  <si>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</si>
  <si>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</si>
  <si>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</si>
  <si>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</si>
  <si>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</si>
  <si>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</si>
  <si>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</si>
  <si>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</si>
  <si>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</si>
  <si>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</si>
  <si>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</si>
  <si>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</si>
  <si>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</si>
  <si>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</si>
  <si>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</si>
  <si>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</si>
  <si>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</si>
  <si>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</si>
  <si>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</si>
  <si>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</si>
  <si>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</si>
  <si>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</si>
  <si>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</si>
  <si>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</si>
  <si>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</si>
  <si>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</si>
  <si>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</si>
  <si>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</si>
  <si>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</si>
  <si>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</si>
  <si>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</si>
  <si>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</si>
  <si>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</si>
  <si>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</si>
  <si>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</si>
  <si>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</si>
  <si>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</si>
  <si>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</si>
  <si>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</si>
  <si>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</si>
  <si>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</si>
  <si>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</si>
  <si>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</si>
  <si>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</si>
  <si>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</si>
  <si>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</si>
  <si>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</si>
  <si>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</si>
  <si>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</si>
  <si>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</si>
  <si>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</si>
  <si>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</si>
  <si>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</si>
  <si>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</si>
  <si>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</si>
  <si>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</si>
  <si>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</si>
  <si>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</si>
  <si>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</si>
  <si>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</si>
  <si>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</si>
  <si>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</si>
  <si>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</si>
  <si>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</si>
  <si>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</si>
  <si>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</si>
  <si>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</si>
  <si>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</si>
  <si>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</si>
  <si>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</si>
  <si>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</si>
  <si>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</si>
  <si>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</si>
  <si>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</si>
  <si>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</si>
  <si>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</si>
  <si>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</si>
  <si>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</si>
  <si>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</si>
  <si>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</si>
  <si>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</si>
  <si>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</si>
  <si>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</si>
  <si>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</si>
  <si>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</si>
  <si>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</si>
  <si>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</si>
  <si>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</si>
  <si>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</si>
  <si>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</si>
  <si>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</si>
  <si>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</si>
  <si>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</si>
  <si>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</si>
  <si>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</si>
  <si>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</si>
  <si>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</si>
  <si>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</si>
  <si>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</si>
  <si>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</si>
  <si>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</si>
  <si>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</si>
  <si>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</si>
  <si>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</si>
  <si>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</si>
  <si>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</si>
  <si>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</si>
  <si>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</si>
  <si>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</si>
  <si>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</si>
  <si>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</si>
  <si>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</si>
  <si>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</si>
  <si>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</si>
  <si>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</si>
  <si>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</si>
  <si>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</si>
  <si>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</si>
  <si>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</si>
  <si>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</si>
  <si>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</si>
  <si>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</si>
  <si>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</si>
  <si>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</si>
  <si>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</si>
  <si>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</si>
  <si>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</si>
  <si>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</si>
  <si>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</si>
  <si>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</si>
  <si>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</si>
  <si>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</si>
  <si>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</si>
  <si>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</si>
  <si>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</si>
  <si>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</si>
  <si>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</si>
  <si>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</si>
  <si>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</si>
  <si>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</si>
  <si>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</si>
  <si>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</si>
  <si>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</si>
  <si>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</si>
  <si>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</si>
  <si>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</si>
  <si>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</si>
  <si>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</si>
  <si>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</si>
  <si>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</si>
  <si>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</si>
  <si>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</si>
  <si>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</si>
  <si>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</si>
  <si>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</si>
  <si>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</si>
  <si>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</si>
  <si>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</si>
  <si>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</si>
  <si>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</si>
  <si>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</si>
  <si>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</si>
  <si>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</si>
  <si>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</si>
  <si>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</si>
  <si>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</si>
  <si>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</si>
  <si>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</si>
  <si>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</si>
  <si>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</si>
  <si>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</si>
  <si>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</si>
  <si>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</si>
  <si>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</si>
  <si>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</si>
  <si>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</si>
  <si>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</si>
  <si>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</si>
  <si>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</si>
  <si>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</si>
  <si>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</si>
  <si>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</si>
  <si>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</si>
  <si>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</si>
  <si>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</si>
  <si>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</si>
  <si>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</si>
  <si>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</si>
  <si>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</si>
  <si>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</si>
  <si>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</si>
  <si>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</si>
  <si>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</si>
  <si>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</si>
  <si>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</si>
  <si>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</si>
  <si>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</si>
  <si>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</si>
  <si>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</si>
  <si>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</si>
  <si>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</si>
  <si>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</si>
  <si>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</si>
  <si>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</si>
  <si>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</si>
  <si>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</si>
  <si>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</si>
  <si>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</si>
  <si>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</si>
  <si>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</si>
  <si>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</si>
  <si>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</si>
  <si>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</si>
  <si>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</si>
  <si>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</si>
  <si>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</si>
  <si>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</si>
  <si>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</si>
  <si>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</si>
  <si>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</si>
  <si>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</si>
  <si>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</si>
  <si>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</si>
  <si>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</si>
  <si>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</si>
  <si>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</si>
  <si>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</si>
  <si>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</si>
  <si>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</si>
  <si>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</si>
  <si>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</si>
  <si>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</si>
  <si>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</si>
  <si>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</si>
  <si>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</si>
  <si>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</si>
  <si>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</si>
  <si>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</si>
  <si>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</si>
  <si>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</si>
  <si>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</si>
  <si>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</si>
  <si>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</si>
  <si>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</si>
  <si>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</si>
  <si>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</si>
  <si>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</si>
  <si>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</si>
  <si>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</si>
  <si>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</si>
  <si>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</si>
  <si>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</si>
  <si>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</si>
  <si>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</si>
  <si>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</si>
  <si>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</si>
  <si>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</si>
  <si>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</si>
  <si>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</si>
  <si>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</si>
  <si>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</si>
  <si>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</si>
  <si>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</si>
  <si>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</si>
  <si>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</si>
  <si>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</si>
  <si>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</si>
  <si>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</si>
  <si>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</si>
  <si>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</si>
  <si>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</si>
  <si>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</si>
  <si>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</si>
  <si>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</si>
  <si>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</si>
  <si>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</si>
  <si>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</si>
  <si>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</si>
  <si>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</si>
  <si>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</si>
  <si>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</si>
  <si>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</si>
  <si>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</si>
  <si>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</si>
  <si>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</si>
  <si>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</si>
  <si>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</si>
  <si>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</si>
  <si>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</si>
  <si>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</si>
  <si>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</si>
  <si>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</si>
  <si>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</si>
  <si>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</si>
  <si>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</si>
  <si>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</si>
  <si>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</si>
  <si>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</si>
  <si>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</si>
  <si>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</si>
  <si>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</si>
  <si>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</si>
  <si>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</si>
  <si>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</si>
  <si>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</si>
  <si>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</si>
  <si>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</si>
  <si>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</si>
  <si>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</si>
  <si>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</si>
  <si>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</si>
  <si>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</si>
  <si>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</si>
  <si>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</si>
  <si>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</si>
  <si>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</si>
  <si>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</si>
  <si>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</si>
  <si>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</si>
  <si>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</si>
  <si>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</si>
  <si>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</si>
  <si>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</si>
  <si>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</si>
  <si>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</si>
  <si>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</si>
  <si>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</si>
  <si>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</si>
  <si>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</si>
  <si>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</si>
  <si>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</si>
  <si>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</si>
  <si>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</si>
  <si>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</si>
  <si>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</si>
  <si>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</si>
  <si>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</si>
  <si>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</si>
  <si>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</si>
  <si>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</si>
  <si>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</si>
  <si>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</si>
  <si>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</si>
  <si>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</si>
  <si>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</si>
  <si>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</si>
  <si>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</si>
  <si>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</si>
  <si>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</si>
  <si>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</si>
  <si>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</si>
  <si>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</si>
  <si>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</si>
  <si>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</si>
  <si>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</si>
  <si>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</si>
  <si>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</si>
  <si>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</si>
  <si>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</si>
  <si>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</si>
  <si>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</si>
  <si>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</si>
  <si>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</si>
  <si>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</si>
  <si>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</si>
  <si>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</si>
  <si>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</si>
  <si>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</si>
  <si>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</si>
  <si>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</si>
  <si>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</si>
  <si>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</si>
  <si>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</si>
  <si>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</si>
  <si>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</si>
  <si>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</si>
  <si>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</si>
  <si>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</si>
  <si>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</si>
  <si>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</si>
  <si>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</si>
  <si>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</si>
  <si>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</si>
  <si>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</si>
  <si>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</si>
  <si>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</si>
  <si>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</si>
  <si>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</si>
  <si>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</si>
  <si>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</si>
  <si>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</si>
  <si>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</si>
  <si>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</si>
  <si>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</si>
  <si>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</si>
  <si>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</si>
  <si>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</si>
  <si>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</si>
  <si>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</si>
  <si>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</si>
  <si>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</si>
  <si>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</si>
  <si>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</si>
  <si>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</si>
  <si>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</si>
  <si>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</si>
  <si>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</si>
  <si>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</si>
  <si>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</si>
  <si>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</si>
  <si>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</si>
  <si>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</si>
  <si>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</si>
  <si>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</si>
  <si>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</si>
  <si>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</si>
  <si>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</si>
  <si>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</si>
  <si>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</si>
  <si>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</si>
  <si>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</si>
  <si>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</si>
  <si>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</si>
  <si>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</si>
  <si>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</si>
  <si>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</si>
  <si>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</si>
  <si>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</si>
  <si>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</si>
  <si>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</si>
  <si>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</si>
  <si>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</si>
  <si>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</si>
  <si>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</si>
  <si>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</si>
  <si>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</si>
  <si>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</si>
  <si>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</si>
  <si>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</si>
  <si>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</si>
  <si>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</si>
  <si>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</si>
  <si>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</si>
  <si>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</si>
  <si>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</si>
  <si>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</si>
  <si>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</si>
  <si>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</si>
  <si>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</si>
  <si>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</si>
  <si>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</si>
  <si>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</si>
  <si>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</si>
  <si>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</si>
  <si>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</si>
  <si>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</si>
  <si>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</si>
  <si>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</si>
  <si>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</si>
  <si>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</si>
  <si>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</si>
  <si>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</si>
  <si>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</si>
  <si>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</si>
  <si>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</si>
  <si>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</si>
  <si>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</si>
  <si>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</si>
  <si>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</si>
  <si>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</si>
  <si>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</si>
  <si>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</si>
  <si>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</si>
  <si>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</si>
  <si>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</si>
  <si>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</si>
  <si>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</si>
  <si>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</si>
  <si>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</si>
  <si>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</si>
  <si>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</si>
  <si>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</si>
  <si>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</si>
  <si>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</si>
  <si>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</si>
  <si>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</si>
  <si>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</si>
  <si>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</si>
  <si>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</si>
  <si>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</si>
  <si>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</si>
  <si>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</si>
  <si>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</si>
  <si>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</si>
  <si>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</si>
  <si>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</si>
  <si>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</si>
  <si>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</si>
  <si>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</si>
  <si>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</si>
  <si>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</si>
  <si>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</si>
  <si>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</si>
  <si>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</si>
  <si>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</si>
  <si>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</si>
  <si>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</si>
  <si>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</si>
  <si>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</si>
  <si>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</si>
  <si>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</si>
  <si>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</si>
  <si>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</si>
  <si>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</si>
  <si>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</si>
  <si>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</si>
  <si>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</si>
  <si>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</si>
  <si>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</si>
  <si>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</si>
  <si>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</si>
  <si>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</si>
  <si>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</si>
  <si>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</si>
  <si>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</si>
  <si>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</si>
  <si>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</si>
  <si>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</si>
  <si>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</si>
  <si>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</si>
  <si>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</si>
  <si>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</si>
  <si>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</si>
  <si>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</si>
  <si>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</si>
  <si>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</si>
  <si>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</si>
  <si>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</si>
  <si>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</si>
  <si>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</si>
  <si>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</si>
  <si>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</si>
  <si>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</si>
  <si>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</si>
  <si>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</si>
  <si>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</si>
  <si>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</si>
  <si>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</si>
  <si>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</si>
  <si>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</si>
  <si>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</si>
  <si>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</si>
  <si>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</si>
  <si>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</si>
  <si>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</si>
  <si>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</si>
  <si>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</si>
  <si>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</si>
  <si>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</si>
  <si>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</si>
  <si>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</si>
  <si>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</si>
  <si>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</si>
  <si>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</si>
  <si>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</si>
  <si>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</si>
  <si>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</si>
  <si>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</si>
  <si>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</si>
  <si>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</si>
  <si>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</si>
  <si>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</si>
  <si>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</si>
  <si>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</si>
  <si>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</si>
  <si>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</si>
  <si>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</si>
  <si>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</si>
  <si>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</si>
  <si>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</si>
  <si>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</si>
  <si>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</si>
  <si>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</si>
  <si>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</si>
  <si>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</si>
  <si>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</si>
  <si>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</si>
  <si>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</si>
  <si>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</si>
  <si>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</si>
  <si>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</si>
  <si>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</si>
  <si>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</si>
  <si>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</si>
  <si>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</si>
  <si>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</si>
  <si>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</si>
  <si>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</si>
  <si>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</si>
  <si>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</si>
  <si>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</si>
  <si>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</si>
  <si>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</si>
  <si>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</si>
  <si>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</si>
  <si>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</si>
  <si>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</si>
  <si>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</si>
  <si>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</si>
  <si>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</si>
  <si>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</si>
  <si>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</si>
  <si>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</si>
  <si>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</si>
  <si>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</si>
  <si>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</si>
  <si>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</si>
  <si>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</si>
  <si>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</si>
  <si>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</si>
  <si>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</si>
  <si>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</si>
  <si>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</si>
  <si>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</si>
  <si>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</si>
  <si>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</si>
  <si>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</si>
  <si>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</si>
  <si>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</si>
  <si>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</si>
  <si>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</si>
  <si>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</si>
  <si>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</si>
  <si>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</si>
  <si>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</si>
  <si>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</si>
  <si>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</si>
  <si>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</si>
  <si>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</si>
  <si>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</si>
  <si>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</si>
  <si>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</si>
  <si>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</si>
  <si>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</si>
  <si>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</si>
  <si>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</si>
  <si>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</si>
  <si>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</si>
  <si>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</si>
  <si>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</si>
  <si>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</si>
  <si>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</si>
  <si>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</si>
  <si>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</si>
  <si>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</si>
  <si>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</si>
  <si>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</si>
  <si>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</si>
  <si>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</si>
  <si>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</si>
  <si>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</si>
  <si>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</si>
  <si>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</si>
  <si>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</si>
  <si>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</si>
  <si>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</si>
  <si>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</si>
  <si>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</si>
  <si>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</si>
  <si>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</si>
  <si>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</si>
  <si>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</si>
  <si>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</si>
  <si>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</si>
  <si>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</si>
  <si>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</si>
  <si>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</si>
  <si>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</si>
  <si>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</si>
  <si>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</si>
  <si>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</si>
  <si>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</si>
  <si>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</si>
  <si>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</si>
  <si>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</si>
  <si>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</si>
  <si>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</si>
  <si>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</si>
  <si>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</si>
  <si>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</si>
  <si>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</si>
  <si>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</si>
  <si>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</si>
  <si>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</si>
  <si>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</si>
  <si>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</si>
  <si>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</si>
  <si>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</si>
  <si>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</si>
  <si>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</si>
  <si>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</si>
  <si>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</si>
  <si>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</si>
  <si>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</si>
  <si>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</si>
  <si>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</si>
  <si>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</si>
  <si>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</si>
  <si>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</si>
  <si>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</si>
  <si>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</si>
  <si>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</si>
  <si>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</si>
  <si>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</si>
  <si>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</si>
  <si>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</si>
  <si>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</si>
  <si>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</si>
  <si>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</si>
  <si>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</si>
  <si>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</si>
  <si>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</si>
  <si>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</si>
  <si>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</si>
  <si>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</si>
  <si>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</si>
  <si>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</si>
  <si>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</si>
  <si>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</si>
  <si>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</si>
  <si>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</si>
  <si>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</si>
  <si>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</si>
  <si>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</si>
  <si>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</si>
  <si>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</si>
  <si>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</si>
  <si>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</si>
  <si>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</si>
  <si>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</si>
  <si>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</si>
  <si>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</si>
  <si>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</si>
  <si>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</si>
  <si>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</si>
  <si>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</si>
  <si>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</si>
  <si>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</si>
  <si>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</si>
  <si>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</si>
  <si>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</si>
  <si>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</si>
  <si>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</si>
  <si>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</si>
  <si>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</si>
  <si>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</si>
  <si>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</si>
  <si>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</si>
  <si>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</si>
  <si>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</si>
  <si>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</si>
  <si>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</si>
  <si>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</si>
  <si>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</si>
  <si>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</si>
  <si>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</si>
  <si>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</si>
  <si>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</si>
  <si>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</si>
  <si>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</si>
  <si>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</si>
  <si>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</si>
  <si>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</si>
  <si>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</si>
  <si>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</si>
  <si>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</si>
  <si>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</si>
  <si>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</si>
  <si>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</si>
  <si>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</si>
  <si>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</si>
  <si>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</si>
  <si>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</si>
  <si>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</si>
  <si>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</si>
  <si>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</si>
  <si>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</si>
  <si>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</si>
  <si>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</si>
  <si>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</si>
  <si>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</si>
  <si>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</si>
  <si>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</si>
  <si>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</si>
  <si>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</si>
  <si>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</si>
  <si>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</si>
  <si>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</si>
  <si>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</si>
  <si>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</si>
  <si>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</si>
  <si>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</si>
  <si>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</si>
  <si>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</si>
  <si>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</si>
  <si>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</si>
  <si>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</si>
  <si>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</si>
  <si>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</si>
  <si>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</si>
  <si>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</si>
  <si>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</si>
  <si>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</si>
  <si>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</si>
  <si>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</si>
  <si>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</si>
  <si>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</si>
  <si>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</si>
  <si>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</si>
  <si>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</si>
  <si>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</si>
  <si>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</si>
  <si>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</si>
  <si>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</si>
  <si>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</si>
  <si>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</si>
  <si>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</si>
  <si>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</si>
  <si>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</si>
  <si>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</si>
  <si>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</si>
  <si>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</si>
  <si>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</si>
  <si>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</si>
  <si>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</si>
  <si>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</si>
  <si>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</si>
  <si>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</si>
  <si>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</si>
  <si>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</si>
  <si>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</si>
  <si>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</si>
  <si>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</si>
  <si>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</si>
  <si>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</si>
  <si>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</si>
  <si>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</si>
  <si>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</si>
  <si>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</si>
  <si>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</si>
  <si>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</si>
  <si>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</si>
  <si>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</si>
  <si>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</si>
  <si>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</si>
  <si>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</si>
  <si>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</si>
  <si>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</si>
  <si>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</si>
  <si>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</si>
  <si>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</si>
  <si>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</si>
  <si>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</si>
  <si>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</si>
  <si>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</si>
  <si>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</si>
  <si>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</si>
  <si>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</si>
  <si>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</si>
  <si>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</si>
  <si>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</si>
  <si>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</si>
  <si>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</si>
  <si>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</si>
  <si>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</si>
  <si>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</si>
  <si>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</si>
  <si>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</si>
  <si>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</si>
  <si>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</si>
  <si>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</si>
  <si>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</si>
  <si>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</si>
  <si>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</si>
  <si>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</si>
  <si>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</si>
  <si>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</si>
  <si>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</si>
  <si>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</si>
  <si>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</si>
  <si>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</si>
  <si>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</si>
  <si>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</si>
  <si>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</si>
  <si>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</si>
  <si>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</si>
  <si>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</si>
  <si>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</si>
  <si>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</si>
  <si>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</si>
  <si>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</si>
  <si>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</si>
  <si>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</si>
  <si>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</si>
  <si>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</si>
  <si>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</si>
  <si>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</si>
  <si>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</si>
  <si>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</si>
  <si>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</si>
  <si>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</si>
  <si>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</si>
  <si>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</si>
  <si>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</si>
  <si>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</si>
  <si>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</si>
  <si>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</si>
  <si>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</si>
  <si>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</si>
  <si>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</si>
  <si>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</si>
  <si>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</si>
  <si>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</si>
  <si>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</si>
  <si>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</si>
  <si>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</si>
  <si>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</si>
  <si>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</si>
  <si>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</si>
  <si>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</si>
  <si>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</si>
  <si>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</si>
  <si>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</si>
  <si>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</si>
  <si>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</si>
  <si>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</si>
  <si>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</si>
  <si>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</si>
  <si>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</si>
  <si>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</si>
  <si>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</si>
  <si>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</si>
  <si>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</si>
  <si>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</si>
  <si>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</si>
  <si>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</si>
  <si>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</si>
  <si>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</si>
  <si>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</si>
  <si>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</si>
  <si>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</si>
  <si>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</si>
  <si>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</si>
  <si>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</si>
  <si>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</si>
  <si>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</si>
  <si>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</si>
  <si>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</si>
  <si>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</si>
  <si>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</si>
  <si>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</si>
  <si>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</si>
  <si>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</si>
  <si>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</si>
  <si>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</si>
  <si>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</si>
  <si>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</si>
  <si>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</si>
  <si>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</si>
  <si>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</si>
  <si>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</si>
  <si>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</si>
  <si>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</si>
  <si>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</si>
  <si>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</si>
  <si>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</si>
  <si>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</si>
  <si>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</si>
  <si>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</si>
  <si>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</si>
  <si>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</si>
  <si>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</si>
  <si>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</si>
  <si>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</si>
  <si>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</si>
  <si>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</si>
  <si>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</si>
  <si>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</si>
  <si>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</si>
  <si>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</si>
  <si>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</si>
  <si>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</si>
  <si>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</si>
  <si>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</si>
  <si>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</si>
  <si>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</si>
  <si>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</si>
  <si>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</si>
  <si>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</si>
  <si>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</si>
  <si>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</si>
  <si>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</si>
  <si>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</si>
  <si>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</si>
  <si>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</si>
  <si>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</si>
  <si>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</si>
  <si>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</si>
  <si>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</si>
  <si>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</si>
  <si>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</si>
  <si>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</si>
  <si>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</si>
  <si>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</si>
  <si>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</si>
  <si>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</si>
  <si>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</si>
  <si>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</si>
  <si>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</si>
  <si>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</si>
  <si>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</si>
  <si>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</si>
  <si>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</si>
  <si>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</si>
  <si>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</si>
  <si>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</si>
  <si>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</si>
  <si>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</si>
  <si>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</si>
  <si>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</si>
  <si>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</si>
  <si>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</si>
  <si>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</si>
  <si>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</si>
  <si>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</si>
  <si>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</si>
  <si>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</si>
  <si>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</si>
  <si>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</si>
  <si>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</si>
  <si>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</si>
  <si>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</si>
  <si>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</si>
  <si>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</si>
  <si>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</si>
  <si>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</si>
  <si>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</si>
  <si>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</si>
  <si>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</si>
  <si>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</si>
  <si>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</si>
  <si>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</si>
  <si>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</si>
  <si>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</si>
  <si>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</si>
  <si>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</si>
  <si>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</si>
  <si>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</si>
  <si>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</si>
  <si>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</si>
  <si>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</si>
  <si>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</si>
  <si>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</si>
  <si>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</si>
  <si>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</si>
  <si>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</si>
  <si>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</si>
  <si>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</si>
  <si>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</si>
  <si>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</si>
  <si>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</si>
  <si>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</si>
  <si>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</si>
  <si>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</si>
  <si>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</si>
  <si>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</si>
  <si>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</si>
  <si>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</si>
  <si>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</si>
  <si>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</si>
  <si>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</si>
  <si>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</si>
  <si>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</si>
  <si>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</si>
  <si>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</si>
  <si>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</si>
  <si>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</si>
  <si>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</si>
  <si>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</si>
  <si>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</si>
  <si>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</si>
  <si>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</si>
  <si>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</si>
  <si>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</si>
  <si>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</si>
  <si>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</si>
  <si>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</si>
  <si>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</si>
  <si>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</si>
  <si>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</si>
  <si>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</si>
  <si>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</si>
  <si>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</si>
  <si>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</si>
  <si>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</si>
  <si>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</si>
  <si>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</si>
  <si>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</si>
  <si>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</si>
  <si>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</si>
  <si>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</si>
  <si>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</si>
  <si>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</si>
  <si>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</si>
  <si>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</si>
  <si>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</si>
  <si>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</si>
  <si>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</si>
  <si>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</si>
  <si>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</si>
  <si>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</si>
  <si>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</si>
  <si>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</si>
  <si>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</si>
  <si>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</si>
  <si>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</si>
  <si>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</si>
  <si>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</si>
  <si>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</si>
  <si>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</si>
  <si>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</si>
  <si>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</si>
  <si>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</si>
  <si>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</si>
  <si>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</si>
  <si>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</si>
  <si>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</si>
  <si>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</si>
  <si>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</si>
  <si>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</si>
  <si>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</si>
  <si>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</si>
  <si>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</si>
  <si>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</si>
  <si>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</si>
  <si>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</si>
  <si>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</si>
  <si>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</si>
  <si>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</si>
  <si>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</si>
  <si>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</si>
  <si>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</si>
  <si>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</si>
  <si>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</si>
  <si>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</si>
  <si>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</si>
  <si>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</si>
  <si>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</si>
  <si>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</si>
  <si>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</si>
  <si>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</si>
  <si>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</si>
  <si>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</si>
  <si>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</si>
  <si>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</si>
  <si>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</si>
  <si>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</si>
  <si>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</si>
  <si>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</si>
  <si>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</si>
  <si>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</si>
  <si>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</si>
  <si>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</si>
  <si>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</si>
  <si>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</si>
  <si>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</si>
  <si>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</si>
  <si>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</si>
  <si>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</si>
  <si>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</si>
  <si>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</si>
  <si>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</si>
  <si>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</si>
  <si>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</si>
  <si>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</si>
  <si>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</si>
  <si>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</si>
  <si>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</si>
  <si>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</si>
  <si>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</si>
  <si>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</si>
  <si>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</si>
  <si>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</si>
  <si>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</si>
  <si>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</si>
  <si>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</si>
  <si>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</si>
  <si>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</si>
  <si>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</si>
  <si>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</si>
  <si>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</si>
  <si>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</si>
  <si>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</si>
  <si>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</si>
  <si>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</si>
  <si>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</si>
  <si>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</si>
  <si>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</si>
  <si>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</si>
  <si>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</si>
  <si>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</si>
  <si>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</si>
  <si>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</si>
  <si>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</si>
  <si>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</si>
  <si>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</si>
  <si>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</si>
  <si>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</si>
  <si>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</si>
  <si>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</si>
  <si>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</si>
  <si>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</si>
  <si>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</si>
  <si>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</si>
  <si>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</si>
  <si>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</si>
  <si>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</si>
  <si>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</si>
  <si>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</si>
  <si>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</si>
  <si>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</si>
  <si>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</si>
  <si>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</si>
  <si>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</si>
  <si>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</si>
  <si>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</si>
  <si>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</si>
  <si>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</si>
  <si>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</si>
  <si>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</si>
  <si>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</si>
  <si>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</si>
  <si>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</si>
  <si>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</si>
  <si>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</si>
  <si>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</si>
  <si>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</si>
  <si>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</si>
  <si>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</si>
  <si>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</si>
  <si>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</si>
  <si>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</si>
  <si>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</si>
  <si>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</si>
  <si>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</si>
  <si>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</si>
  <si>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</si>
  <si>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</si>
  <si>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</si>
  <si>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</si>
  <si>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</si>
  <si>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</si>
  <si>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</si>
  <si>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</si>
  <si>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</si>
  <si>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</si>
  <si>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</si>
  <si>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</si>
  <si>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</si>
  <si>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</si>
  <si>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</si>
  <si>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</si>
  <si>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</si>
  <si>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</si>
  <si>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</si>
  <si>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</si>
  <si>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</si>
  <si>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</si>
  <si>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</si>
  <si>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</si>
  <si>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</si>
  <si>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</si>
  <si>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</si>
  <si>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</si>
  <si>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</si>
  <si>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</si>
  <si>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</si>
  <si>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</si>
  <si>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</si>
  <si>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</si>
  <si>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</si>
  <si>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</si>
  <si>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</si>
  <si>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</si>
  <si>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</si>
  <si>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</si>
  <si>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</si>
  <si>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</si>
  <si>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</si>
  <si>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</si>
  <si>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</si>
  <si>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</si>
  <si>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</si>
  <si>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</si>
  <si>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</si>
  <si>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</si>
  <si>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</si>
  <si>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</si>
  <si>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</si>
  <si>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</si>
  <si>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</si>
  <si>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</si>
  <si>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</si>
  <si>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</si>
  <si>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</si>
  <si>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</si>
  <si>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</si>
  <si>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</si>
  <si>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</si>
  <si>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</si>
  <si>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</si>
  <si>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</si>
  <si>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</si>
  <si>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</si>
  <si>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</si>
  <si>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</si>
  <si>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</si>
  <si>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</si>
  <si>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</si>
  <si>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</si>
  <si>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</si>
  <si>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</si>
  <si>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</si>
  <si>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</si>
  <si>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</si>
  <si>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</si>
  <si>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</si>
  <si>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</si>
  <si>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</si>
  <si>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</si>
  <si>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</si>
  <si>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</si>
  <si>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</si>
  <si>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</si>
  <si>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</si>
  <si>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</si>
  <si>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</si>
  <si>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</si>
  <si>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</si>
  <si>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</si>
  <si>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</si>
  <si>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</si>
  <si>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</si>
  <si>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</si>
  <si>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</si>
  <si>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</si>
  <si>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</si>
  <si>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</si>
  <si>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</si>
  <si>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</si>
  <si>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</si>
  <si>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</si>
  <si>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</si>
  <si>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</si>
  <si>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</si>
  <si>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</si>
  <si>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</si>
  <si>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</si>
  <si>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</si>
  <si>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</si>
  <si>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</si>
  <si>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</si>
  <si>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</si>
  <si>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</si>
  <si>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</si>
  <si>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</si>
  <si>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</si>
  <si>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</si>
  <si>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</si>
  <si>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</si>
  <si>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</si>
  <si>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</si>
  <si>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</si>
  <si>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</si>
  <si>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</si>
  <si>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</si>
  <si>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</si>
  <si>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</si>
  <si>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</si>
  <si>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</si>
  <si>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</si>
  <si>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</si>
  <si>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</si>
  <si>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</si>
  <si>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</si>
  <si>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</si>
  <si>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</si>
  <si>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</si>
  <si>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</si>
  <si>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</si>
  <si>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</si>
  <si>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</si>
  <si>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</si>
  <si>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</si>
  <si>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</si>
  <si>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</si>
  <si>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</si>
  <si>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</si>
  <si>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</si>
  <si>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</si>
  <si>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</si>
  <si>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</si>
  <si>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</si>
  <si>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</si>
  <si>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</si>
  <si>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</si>
  <si>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</si>
  <si>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</si>
  <si>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</si>
  <si>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</si>
  <si>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</si>
  <si>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</si>
  <si>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</si>
  <si>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</si>
  <si>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</si>
  <si>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</si>
  <si>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</si>
  <si>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</si>
  <si>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</si>
  <si>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</si>
  <si>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</si>
  <si>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</si>
  <si>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</si>
  <si>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</si>
  <si>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</si>
  <si>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</si>
  <si>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</si>
  <si>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</si>
  <si>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</si>
  <si>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</si>
  <si>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</si>
  <si>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</si>
  <si>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</si>
  <si>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</si>
  <si>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</si>
  <si>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</si>
  <si>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</si>
  <si>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</si>
  <si>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</si>
  <si>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</si>
  <si>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</si>
  <si>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</si>
  <si>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</si>
  <si>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</si>
  <si>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</si>
  <si>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</si>
  <si>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</si>
  <si>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</si>
  <si>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</si>
  <si>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</si>
  <si>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</si>
  <si>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</si>
  <si>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</si>
  <si>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</si>
  <si>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</si>
  <si>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</si>
  <si>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</si>
  <si>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</si>
  <si>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</si>
  <si>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</si>
  <si>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</si>
  <si>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</si>
  <si>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</si>
  <si>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</si>
  <si>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</si>
  <si>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</si>
  <si>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</si>
  <si>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</si>
  <si>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</si>
  <si>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</si>
  <si>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</si>
  <si>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</si>
  <si>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</si>
  <si>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</si>
  <si>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</si>
  <si>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</si>
  <si>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</si>
  <si>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</si>
  <si>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</si>
  <si>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</si>
  <si>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</si>
  <si>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</si>
  <si>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</si>
  <si>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</si>
  <si>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</si>
  <si>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</si>
  <si>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</si>
  <si>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</si>
  <si>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</si>
  <si>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</si>
  <si>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</si>
  <si>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</si>
  <si>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</si>
  <si>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</si>
  <si>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</si>
  <si>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</si>
  <si>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</si>
  <si>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</si>
  <si>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</si>
  <si>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</si>
  <si>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</si>
  <si>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</si>
  <si>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</si>
  <si>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</si>
  <si>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</si>
  <si>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</si>
  <si>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</si>
  <si>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</si>
  <si>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</si>
  <si>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</si>
  <si>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</si>
  <si>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</si>
  <si>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</si>
  <si>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</si>
  <si>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</si>
  <si>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</si>
  <si>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</si>
  <si>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</si>
  <si>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</si>
  <si>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</si>
  <si>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</si>
  <si>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</si>
  <si>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</si>
  <si>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</si>
  <si>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</si>
  <si>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</si>
  <si>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</si>
  <si>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</si>
  <si>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</si>
  <si>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</si>
  <si>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</si>
  <si>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</si>
  <si>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</si>
  <si>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</si>
  <si>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</si>
  <si>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</si>
  <si>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</si>
  <si>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</si>
  <si>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</si>
  <si>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</si>
  <si>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</si>
  <si>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</si>
  <si>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</si>
  <si>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</si>
  <si>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</si>
  <si>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</si>
  <si>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</si>
  <si>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</si>
  <si>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</si>
  <si>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</si>
  <si>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</si>
  <si>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</si>
  <si>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</si>
  <si>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</si>
  <si>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</si>
  <si>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</si>
  <si>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</si>
  <si>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</si>
  <si>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</si>
  <si>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</si>
  <si>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</si>
  <si>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</si>
  <si>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</si>
  <si>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</si>
  <si>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</si>
  <si>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</si>
  <si>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</si>
  <si>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</si>
  <si>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</si>
  <si>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</si>
  <si>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</si>
  <si>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</si>
  <si>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</si>
  <si>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</si>
  <si>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</si>
  <si>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</si>
  <si>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</si>
  <si>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</si>
  <si>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</si>
  <si>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</si>
  <si>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</si>
  <si>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</si>
  <si>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</si>
  <si>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</si>
  <si>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</si>
  <si>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</si>
  <si>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</si>
  <si>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</si>
  <si>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</si>
  <si>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</si>
  <si>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</si>
  <si>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</si>
  <si>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</si>
  <si>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</si>
  <si>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</si>
  <si>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</si>
  <si>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</si>
  <si>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</si>
  <si>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</si>
  <si>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</si>
  <si>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</si>
  <si>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</si>
  <si>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</si>
  <si>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</si>
  <si>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</si>
  <si>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</si>
  <si>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</si>
  <si>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</si>
  <si>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</si>
  <si>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</si>
  <si>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</si>
  <si>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</si>
  <si>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</si>
  <si>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</si>
  <si>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</si>
  <si>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</si>
  <si>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</si>
  <si>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</si>
  <si>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</si>
  <si>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</si>
  <si>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</si>
  <si>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</si>
  <si>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</si>
  <si>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</si>
  <si>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</si>
  <si>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</si>
  <si>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</si>
  <si>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</si>
  <si>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</si>
  <si>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</si>
  <si>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</si>
  <si>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</si>
  <si>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</si>
  <si>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</si>
  <si>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</si>
  <si>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</si>
  <si>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</si>
  <si>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</si>
  <si>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</si>
  <si>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</si>
  <si>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</si>
  <si>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</si>
  <si>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</si>
  <si>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</si>
  <si>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</si>
  <si>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</si>
  <si>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</si>
  <si>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</si>
  <si>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</si>
  <si>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</si>
  <si>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</si>
  <si>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</si>
  <si>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</si>
  <si>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</si>
  <si>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</si>
  <si>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</si>
  <si>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</si>
  <si>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</si>
  <si>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</si>
  <si>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</si>
  <si>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</si>
  <si>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</si>
  <si>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</si>
  <si>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</si>
  <si>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</si>
  <si>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</si>
  <si>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</si>
  <si>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</si>
  <si>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</si>
  <si>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</si>
  <si>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</si>
  <si>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</si>
  <si>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</si>
  <si>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</si>
  <si>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</si>
  <si>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</si>
  <si>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</si>
  <si>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</si>
  <si>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</si>
  <si>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</si>
  <si>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</si>
  <si>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</si>
  <si>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</si>
  <si>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</si>
  <si>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</si>
  <si>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</si>
  <si>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</si>
  <si>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</si>
  <si>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</si>
  <si>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</si>
  <si>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</si>
  <si>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</si>
  <si>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</si>
  <si>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</si>
  <si>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</si>
  <si>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</si>
  <si>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</si>
  <si>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</si>
  <si>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</si>
  <si>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</si>
  <si>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</si>
  <si>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</si>
  <si>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</si>
  <si>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</si>
  <si>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</si>
  <si>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</si>
  <si>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</si>
  <si>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</si>
  <si>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</si>
  <si>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</si>
  <si>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</si>
  <si>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</si>
  <si>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</si>
  <si>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</si>
  <si>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</si>
  <si>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</si>
  <si>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</si>
  <si>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</si>
  <si>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</si>
  <si>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</si>
  <si>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</si>
  <si>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</si>
  <si>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</si>
  <si>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</si>
  <si>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</si>
  <si>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</si>
  <si>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</si>
  <si>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</si>
  <si>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</si>
  <si>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</si>
  <si>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</si>
  <si>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</si>
  <si>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</si>
  <si>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</si>
  <si>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</si>
  <si>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</si>
  <si>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</si>
  <si>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</si>
  <si>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</si>
  <si>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</si>
  <si>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</si>
  <si>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</si>
  <si>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</si>
  <si>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</si>
  <si>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</si>
  <si>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</si>
  <si>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</si>
  <si>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</si>
  <si>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</si>
  <si>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</si>
  <si>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</si>
  <si>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</si>
  <si>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</si>
  <si>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</si>
  <si>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</si>
  <si>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</si>
  <si>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</si>
  <si>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</si>
  <si>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</si>
  <si>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</si>
  <si>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</si>
  <si>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</si>
  <si>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</si>
  <si>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</si>
  <si>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</si>
  <si>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</si>
  <si>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</si>
  <si>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</si>
  <si>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</si>
  <si>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</si>
  <si>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</si>
  <si>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</si>
  <si>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</si>
  <si>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</si>
  <si>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</si>
  <si>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</si>
  <si>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</si>
  <si>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</si>
  <si>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</si>
  <si>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</si>
  <si>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</si>
  <si>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</si>
  <si>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</si>
  <si>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</si>
  <si>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</si>
  <si>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</si>
  <si>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</si>
  <si>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</si>
  <si>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</si>
  <si>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</si>
  <si>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</si>
  <si>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</si>
  <si>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</si>
  <si>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</si>
  <si>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</si>
  <si>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</si>
  <si>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</si>
  <si>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</si>
  <si>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</si>
  <si>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</si>
  <si>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</si>
  <si>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</si>
  <si>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</si>
  <si>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</si>
  <si>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</si>
  <si>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</si>
  <si>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</si>
  <si>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</si>
  <si>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</si>
  <si>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</si>
  <si>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</si>
  <si>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</si>
  <si>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</si>
  <si>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</si>
  <si>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</si>
  <si>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</si>
  <si>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</si>
  <si>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</si>
  <si>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</si>
  <si>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</si>
  <si>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</si>
  <si>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</si>
  <si>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</si>
  <si>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</si>
  <si>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</si>
  <si>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</si>
  <si>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</si>
  <si>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</si>
  <si>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</si>
  <si>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</si>
  <si>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</si>
  <si>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</si>
  <si>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</si>
  <si>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</si>
  <si>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</si>
  <si>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</si>
  <si>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</si>
  <si>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</si>
  <si>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</si>
  <si>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</si>
  <si>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</si>
  <si>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</si>
  <si>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</si>
  <si>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</si>
  <si>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</si>
  <si>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</si>
  <si>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</si>
  <si>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</si>
  <si>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</si>
  <si>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</si>
  <si>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</si>
  <si>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</si>
  <si>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</si>
  <si>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</si>
  <si>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</si>
  <si>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</si>
  <si>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</si>
  <si>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</si>
  <si>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</si>
  <si>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</si>
  <si>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</si>
  <si>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</si>
  <si>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</si>
  <si>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</si>
  <si>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</si>
  <si>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</si>
  <si>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</si>
  <si>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</si>
  <si>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</si>
  <si>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</si>
  <si>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</si>
  <si>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</si>
  <si>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</si>
  <si>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</si>
  <si>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</si>
  <si>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</si>
  <si>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</si>
  <si>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</si>
  <si>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</si>
  <si>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</si>
  <si>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</si>
  <si>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</si>
  <si>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</si>
  <si>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</si>
  <si>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</si>
  <si>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</si>
  <si>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</si>
  <si>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</si>
  <si>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</si>
  <si>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</si>
  <si>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</si>
  <si>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</si>
  <si>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</si>
  <si>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</si>
  <si>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</si>
  <si>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</si>
  <si>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</si>
  <si>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</si>
  <si>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</si>
  <si>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</si>
  <si>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</si>
  <si>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</si>
  <si>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</si>
  <si>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</si>
  <si>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</si>
  <si>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</si>
  <si>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</si>
  <si>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</si>
  <si>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</si>
  <si>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</si>
  <si>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</si>
  <si>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</si>
  <si>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</si>
  <si>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</si>
  <si>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</si>
  <si>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</si>
  <si>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</si>
  <si>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</si>
  <si>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</si>
  <si>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</si>
  <si>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</si>
  <si>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</si>
  <si>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</si>
  <si>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</si>
  <si>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</si>
  <si>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</si>
  <si>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</si>
  <si>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</si>
  <si>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</si>
  <si>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</si>
  <si>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</si>
  <si>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</si>
  <si>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</si>
  <si>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</si>
  <si>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</si>
  <si>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</si>
  <si>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</si>
  <si>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</si>
  <si>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</si>
  <si>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</si>
  <si>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</si>
  <si>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</si>
  <si>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</si>
  <si>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</si>
  <si>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</si>
  <si>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</si>
  <si>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</si>
  <si>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</si>
  <si>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</si>
  <si>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</si>
  <si>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</si>
  <si>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</si>
  <si>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</si>
  <si>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</si>
  <si>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</si>
  <si>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</si>
  <si>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</si>
  <si>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</si>
  <si>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</si>
  <si>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</si>
  <si>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</si>
  <si>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</si>
  <si>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</si>
  <si>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</si>
  <si>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</si>
  <si>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</si>
  <si>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</si>
  <si>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</si>
  <si>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</si>
  <si>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</si>
  <si>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</si>
  <si>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</si>
  <si>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</si>
  <si>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</si>
  <si>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</si>
  <si>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</si>
  <si>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</si>
  <si>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</si>
  <si>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</si>
  <si>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</si>
  <si>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</si>
  <si>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</si>
  <si>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</si>
  <si>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</si>
  <si>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</si>
  <si>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</si>
  <si>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</si>
  <si>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</si>
  <si>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</si>
  <si>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</si>
  <si>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</si>
  <si>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</si>
  <si>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</si>
  <si>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</si>
  <si>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</si>
  <si>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</si>
  <si>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</si>
  <si>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</si>
  <si>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</si>
  <si>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</si>
  <si>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</si>
  <si>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</si>
  <si>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</si>
  <si>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</si>
  <si>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</si>
  <si>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</si>
  <si>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</si>
  <si>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</si>
  <si>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</si>
  <si>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</si>
  <si>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</si>
  <si>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</si>
  <si>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</si>
  <si>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</si>
  <si>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</si>
  <si>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</si>
  <si>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</si>
  <si>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</si>
  <si>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</si>
  <si>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</si>
  <si>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</si>
  <si>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</si>
  <si>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</si>
  <si>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</si>
  <si>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</si>
  <si>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</si>
  <si>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</si>
  <si>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</si>
  <si>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</si>
  <si>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</si>
  <si>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</si>
  <si>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</si>
  <si>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</si>
  <si>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</si>
  <si>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</si>
  <si>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</si>
  <si>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</si>
  <si>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</si>
  <si>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</si>
  <si>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</si>
  <si>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</si>
  <si>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</si>
  <si>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</si>
  <si>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</si>
  <si>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</si>
  <si>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</si>
  <si>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</si>
  <si>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</si>
  <si>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</si>
  <si>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</si>
  <si>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</si>
  <si>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</si>
  <si>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</si>
  <si>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</si>
  <si>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</si>
  <si>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</si>
  <si>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</si>
  <si>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</si>
  <si>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</si>
  <si>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</si>
  <si>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</si>
  <si>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</si>
  <si>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</si>
  <si>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</si>
  <si>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</si>
  <si>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</si>
  <si>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</si>
  <si>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</si>
  <si>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</si>
  <si>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</si>
  <si>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</si>
  <si>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</si>
  <si>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</si>
  <si>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</si>
  <si>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</si>
  <si>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</si>
  <si>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</si>
  <si>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</si>
  <si>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</si>
  <si>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</si>
  <si>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</si>
  <si>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</si>
  <si>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</si>
  <si>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</si>
  <si>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</si>
  <si>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</si>
  <si>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</si>
  <si>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</si>
  <si>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</si>
  <si>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</si>
  <si>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</si>
  <si>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</si>
  <si>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</si>
  <si>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</si>
  <si>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</si>
  <si>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</si>
  <si>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</si>
  <si>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</si>
  <si>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</si>
  <si>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</si>
  <si>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</si>
  <si>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</si>
  <si>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</si>
  <si>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</si>
  <si>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</si>
  <si>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</si>
  <si>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</si>
  <si>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</si>
  <si>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</si>
  <si>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</si>
  <si>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</si>
  <si>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</si>
  <si>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</si>
  <si>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</si>
  <si>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</si>
  <si>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</si>
  <si>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</si>
  <si>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</si>
  <si>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</si>
  <si>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</si>
  <si>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</si>
  <si>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</si>
  <si>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</si>
  <si>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</si>
  <si>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</si>
  <si>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</si>
  <si>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</si>
  <si>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</si>
  <si>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</si>
  <si>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</si>
  <si>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</si>
  <si>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</si>
  <si>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</si>
  <si>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</si>
  <si>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</si>
  <si>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</si>
  <si>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</si>
  <si>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</si>
  <si>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</si>
  <si>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</si>
  <si>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</si>
  <si>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</si>
  <si>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</si>
  <si>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</si>
  <si>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</si>
  <si>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</si>
  <si>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</si>
  <si>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</si>
  <si>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</si>
  <si>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</si>
  <si>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</si>
  <si>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</si>
  <si>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</si>
  <si>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</si>
  <si>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</si>
  <si>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</si>
  <si>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</si>
  <si>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</si>
  <si>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</si>
  <si>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</si>
  <si>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</si>
  <si>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</si>
  <si>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</si>
  <si>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</si>
  <si>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</si>
  <si>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</si>
  <si>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</si>
  <si>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</si>
  <si>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</si>
  <si>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</si>
  <si>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</si>
  <si>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</si>
  <si>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</si>
  <si>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</si>
  <si>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</si>
  <si>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</si>
  <si>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</si>
  <si>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</si>
  <si>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</si>
  <si>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</si>
  <si>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</si>
  <si>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</si>
  <si>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</si>
  <si>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</si>
  <si>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</si>
  <si>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</si>
  <si>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</si>
  <si>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</si>
  <si>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</si>
  <si>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</si>
  <si>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</si>
  <si>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</si>
  <si>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</si>
  <si>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</si>
  <si>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</si>
  <si>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</si>
  <si>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</si>
  <si>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</si>
  <si>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</si>
  <si>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</si>
  <si>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</si>
  <si>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</si>
  <si>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</si>
  <si>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</si>
  <si>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</si>
  <si>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</si>
  <si>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</si>
  <si>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</si>
  <si>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</si>
  <si>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</si>
  <si>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</si>
  <si>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</si>
  <si>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</si>
  <si>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</si>
  <si>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</si>
  <si>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</si>
  <si>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</si>
  <si>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</si>
  <si>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</si>
  <si>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</si>
  <si>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</si>
  <si>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</si>
  <si>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</si>
  <si>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</si>
  <si>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</si>
  <si>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</si>
  <si>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</si>
  <si>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</si>
  <si>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</si>
  <si>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</si>
  <si>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</si>
  <si>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</si>
  <si>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</si>
  <si>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</si>
  <si>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</si>
  <si>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</si>
  <si>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</si>
  <si>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</si>
  <si>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</si>
  <si>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</si>
  <si>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</si>
  <si>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</si>
  <si>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</si>
  <si>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</si>
  <si>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</si>
  <si>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</si>
  <si>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</si>
  <si>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</si>
  <si>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</si>
  <si>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</si>
  <si>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</si>
  <si>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</si>
  <si>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</si>
  <si>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</si>
  <si>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</si>
  <si>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</si>
  <si>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</si>
  <si>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</si>
  <si>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</si>
  <si>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</si>
  <si>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</si>
  <si>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</si>
  <si>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</si>
  <si>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</si>
  <si>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</si>
  <si>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</si>
  <si>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</si>
  <si>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</si>
  <si>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</si>
  <si>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</si>
  <si>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</si>
  <si>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</si>
  <si>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</si>
  <si>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</si>
  <si>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</si>
  <si>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</si>
  <si>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</si>
  <si>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</si>
  <si>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</si>
  <si>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</si>
  <si>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</si>
  <si>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</si>
  <si>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</si>
  <si>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</si>
  <si>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</si>
  <si>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</si>
  <si>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</si>
  <si>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</si>
  <si>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</si>
  <si>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</si>
  <si>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</si>
  <si>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</si>
  <si>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</si>
  <si>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</si>
  <si>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</si>
  <si>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</si>
  <si>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</si>
  <si>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</si>
  <si>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</si>
  <si>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</si>
  <si>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</si>
  <si>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</si>
  <si>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</si>
  <si>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</si>
  <si>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</si>
  <si>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</si>
  <si>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</si>
  <si>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</si>
  <si>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</si>
  <si>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</si>
  <si>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</si>
  <si>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</si>
  <si>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</si>
  <si>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</si>
  <si>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</si>
  <si>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</si>
  <si>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</si>
  <si>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</si>
  <si>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</si>
  <si>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</si>
  <si>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</si>
  <si>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</si>
  <si>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</si>
  <si>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</si>
  <si>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</si>
  <si>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</si>
  <si>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</si>
  <si>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</si>
  <si>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</si>
  <si>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</si>
  <si>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</si>
  <si>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</si>
  <si>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</si>
  <si>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</si>
  <si>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</si>
  <si>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</si>
  <si>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</si>
  <si>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</si>
  <si>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</si>
  <si>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</si>
  <si>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</si>
  <si>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</si>
  <si>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</si>
  <si>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</si>
  <si>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</si>
  <si>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</si>
  <si>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</si>
  <si>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</si>
  <si>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</si>
  <si>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</si>
  <si>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</si>
  <si>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</si>
  <si>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</si>
  <si>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</si>
  <si>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</si>
  <si>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</si>
  <si>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</si>
  <si>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</si>
  <si>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</si>
  <si>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</si>
  <si>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</si>
  <si>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</si>
  <si>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</si>
  <si>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</si>
  <si>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</si>
  <si>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</si>
  <si>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</si>
  <si>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</si>
  <si>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</si>
  <si>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</si>
  <si>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</si>
  <si>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</si>
  <si>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</si>
  <si>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</si>
  <si>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</si>
  <si>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</si>
  <si>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</si>
  <si>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</si>
  <si>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</si>
  <si>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</si>
  <si>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</si>
  <si>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</si>
  <si>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</si>
  <si>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</si>
  <si>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</si>
  <si>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</si>
  <si>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</si>
  <si>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</si>
  <si>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</si>
  <si>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</si>
  <si>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</si>
  <si>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</si>
  <si>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</si>
  <si>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</si>
  <si>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</si>
  <si>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</si>
  <si>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</si>
  <si>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</si>
  <si>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</si>
  <si>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</si>
  <si>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</si>
  <si>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</si>
  <si>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</si>
  <si>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</si>
  <si>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</si>
  <si>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</si>
  <si>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</si>
  <si>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</si>
  <si>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</si>
  <si>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</si>
  <si>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</si>
  <si>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</si>
  <si>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</si>
  <si>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</si>
  <si>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</si>
  <si>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</si>
  <si>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</si>
  <si>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</si>
  <si>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</si>
  <si>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</si>
  <si>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</si>
  <si>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</si>
  <si>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</si>
  <si>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</si>
  <si>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</si>
  <si>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</si>
  <si>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</si>
  <si>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</si>
  <si>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</si>
  <si>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</si>
  <si>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</si>
  <si>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</si>
  <si>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</si>
  <si>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</si>
  <si>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</si>
  <si>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</si>
  <si>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</si>
  <si>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</si>
  <si>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</si>
  <si>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</si>
  <si>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</si>
  <si>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</si>
  <si>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</si>
  <si>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</si>
  <si>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</si>
  <si>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</si>
  <si>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</si>
  <si>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</si>
  <si>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</si>
  <si>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</si>
  <si>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</si>
  <si>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</si>
  <si>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</si>
  <si>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</si>
  <si>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</si>
  <si>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</si>
  <si>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</si>
  <si>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</si>
  <si>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</si>
  <si>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</si>
  <si>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</si>
  <si>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</si>
  <si>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</si>
  <si>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</si>
  <si>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</si>
  <si>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</si>
  <si>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</si>
  <si>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</si>
  <si>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</si>
  <si>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</si>
  <si>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</si>
  <si>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</si>
  <si>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</si>
  <si>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</si>
  <si>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</si>
  <si>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</si>
  <si>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</si>
  <si>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</si>
  <si>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</si>
  <si>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</si>
  <si>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</si>
  <si>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</si>
  <si>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</si>
  <si>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</si>
  <si>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</si>
  <si>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</si>
  <si>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</si>
  <si>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</si>
  <si>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</si>
  <si>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</si>
  <si>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</si>
  <si>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</si>
  <si>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</si>
  <si>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</si>
  <si>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</si>
  <si>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</si>
  <si>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</si>
  <si>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</si>
  <si>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</si>
  <si>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</si>
  <si>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</si>
  <si>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</si>
  <si>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</si>
  <si>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</si>
  <si>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</si>
  <si>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</si>
  <si>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</si>
  <si>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</si>
  <si>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</si>
  <si>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</si>
  <si>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</si>
  <si>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</si>
  <si>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</si>
  <si>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</si>
  <si>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</si>
  <si>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</si>
  <si>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</si>
  <si>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</si>
  <si>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</si>
  <si>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</si>
  <si>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</si>
  <si>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</si>
  <si>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</si>
  <si>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</si>
  <si>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</si>
  <si>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</si>
  <si>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</si>
  <si>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</si>
  <si>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</si>
  <si>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</si>
  <si>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</si>
  <si>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</si>
  <si>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</si>
  <si>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</si>
  <si>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</si>
  <si>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</si>
  <si>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</si>
  <si>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</si>
  <si>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</si>
  <si>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</si>
  <si>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</si>
  <si>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</si>
  <si>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</si>
  <si>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</si>
  <si>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</si>
  <si>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</si>
  <si>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</si>
  <si>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</si>
  <si>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</si>
  <si>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</si>
  <si>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</si>
  <si>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</si>
  <si>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</si>
  <si>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</si>
  <si>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</si>
  <si>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</si>
  <si>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</si>
  <si>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</si>
  <si>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</si>
  <si>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</si>
  <si>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</si>
  <si>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</si>
  <si>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</si>
  <si>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</si>
  <si>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</si>
  <si>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</si>
  <si>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</si>
  <si>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</si>
  <si>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</si>
  <si>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</si>
  <si>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</si>
  <si>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</si>
  <si>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</si>
  <si>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</si>
  <si>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</si>
  <si>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</si>
  <si>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</si>
  <si>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</si>
  <si>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</si>
  <si>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</si>
  <si>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</si>
  <si>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</si>
  <si>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</si>
  <si>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</si>
  <si>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</si>
  <si>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</si>
  <si>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</si>
  <si>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</si>
  <si>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</si>
  <si>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</si>
  <si>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</si>
  <si>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</si>
  <si>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</si>
  <si>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</si>
  <si>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</si>
  <si>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</si>
  <si>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</si>
  <si>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</si>
  <si>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</si>
  <si>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</si>
  <si>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</si>
  <si>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</si>
  <si>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</si>
  <si>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</si>
  <si>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</si>
  <si>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</si>
  <si>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</si>
  <si>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</si>
  <si>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</si>
  <si>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</si>
  <si>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</si>
  <si>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</si>
  <si>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</si>
  <si>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</si>
  <si>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</si>
  <si>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</si>
  <si>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</si>
  <si>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</si>
  <si>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</si>
  <si>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</si>
  <si>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</si>
  <si>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</si>
  <si>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</si>
  <si>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</si>
  <si>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</si>
  <si>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</si>
  <si>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</si>
  <si>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</si>
  <si>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</si>
  <si>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</si>
  <si>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</si>
  <si>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</si>
  <si>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</si>
  <si>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</si>
  <si>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</si>
  <si>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</si>
  <si>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</si>
  <si>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</si>
  <si>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</si>
  <si>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</si>
  <si>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</si>
  <si>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</si>
  <si>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</si>
  <si>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</si>
  <si>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</si>
  <si>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</si>
  <si>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</si>
  <si>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</si>
  <si>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</si>
  <si>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</si>
  <si>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</si>
  <si>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</si>
  <si>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</si>
  <si>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</si>
  <si>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</si>
  <si>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</si>
  <si>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</si>
  <si>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</si>
  <si>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</si>
  <si>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</si>
  <si>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</si>
  <si>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</si>
  <si>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</si>
  <si>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</si>
  <si>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</si>
  <si>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</si>
  <si>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</si>
  <si>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</si>
  <si>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</si>
  <si>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</si>
  <si>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</si>
  <si>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</si>
  <si>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</si>
  <si>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</si>
  <si>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</si>
  <si>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</si>
  <si>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</si>
  <si>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</si>
  <si>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</si>
  <si>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</si>
  <si>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</si>
  <si>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</si>
  <si>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</si>
  <si>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</si>
  <si>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</si>
  <si>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</si>
  <si>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</si>
  <si>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</si>
  <si>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</si>
  <si>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</si>
  <si>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</si>
  <si>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</si>
  <si>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</si>
  <si>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</si>
  <si>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</si>
  <si>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</si>
  <si>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</si>
  <si>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</si>
  <si>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</si>
  <si>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</si>
  <si>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</si>
  <si>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</si>
  <si>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</si>
  <si>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</si>
  <si>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</si>
  <si>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</si>
  <si>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</si>
  <si>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</si>
  <si>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</si>
  <si>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</si>
  <si>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</si>
  <si>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</si>
  <si>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</si>
  <si>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</si>
  <si>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</si>
  <si>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</si>
  <si>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</si>
  <si>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</si>
  <si>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</si>
  <si>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</si>
  <si>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</si>
  <si>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</si>
  <si>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</si>
  <si>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</si>
  <si>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</si>
  <si>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</si>
  <si>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</si>
  <si>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</si>
  <si>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</si>
  <si>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</si>
  <si>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</si>
  <si>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</si>
  <si>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</si>
  <si>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</si>
  <si>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</si>
  <si>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</si>
  <si>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</si>
  <si>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</si>
  <si>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</si>
  <si>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</si>
  <si>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</si>
  <si>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</si>
  <si>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</si>
  <si>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</si>
  <si>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</si>
  <si>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</si>
  <si>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</si>
  <si>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</si>
  <si>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</si>
  <si>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</si>
  <si>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</si>
  <si>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</si>
  <si>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</si>
  <si>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</si>
  <si>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</si>
  <si>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</si>
  <si>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</si>
  <si>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</si>
  <si>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</si>
  <si>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</si>
  <si>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</si>
  <si>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</si>
  <si>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</si>
  <si>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</si>
  <si>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</si>
  <si>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</si>
  <si>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</si>
  <si>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</si>
  <si>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</si>
  <si>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</si>
  <si>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</si>
  <si>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</si>
  <si>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</si>
  <si>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</si>
  <si>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</si>
  <si>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</si>
  <si>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</si>
  <si>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</si>
  <si>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</si>
  <si>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</si>
  <si>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</si>
  <si>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</si>
  <si>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</si>
  <si>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</si>
  <si>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</si>
  <si>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</si>
  <si>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</si>
  <si>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</si>
  <si>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</si>
  <si>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</si>
  <si>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</si>
  <si>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</si>
  <si>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</si>
  <si>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</si>
  <si>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</si>
  <si>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</si>
  <si>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</si>
  <si>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</si>
  <si>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</si>
  <si>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</si>
  <si>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</si>
  <si>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</si>
  <si>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</si>
  <si>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</si>
  <si>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</si>
  <si>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</si>
  <si>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</si>
  <si>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</si>
  <si>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</si>
  <si>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</si>
  <si>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</si>
  <si>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</si>
  <si>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</si>
  <si>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</si>
  <si>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</si>
  <si>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</si>
  <si>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</si>
  <si>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</si>
  <si>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</si>
  <si>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</si>
  <si>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</si>
  <si>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</si>
  <si>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</si>
  <si>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</si>
  <si>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</si>
  <si>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</si>
  <si>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</si>
  <si>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</si>
  <si>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</si>
  <si>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</si>
  <si>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</si>
  <si>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</si>
  <si>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</si>
  <si>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</si>
  <si>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</si>
  <si>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</si>
  <si>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</si>
  <si>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</si>
  <si>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</si>
  <si>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</si>
  <si>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</si>
  <si>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</si>
  <si>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</si>
  <si>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</si>
  <si>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</si>
  <si>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</si>
  <si>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</si>
  <si>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</si>
  <si>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</si>
  <si>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</si>
  <si>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</si>
  <si>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</si>
  <si>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</si>
  <si>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</si>
  <si>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</si>
  <si>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</si>
  <si>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</si>
  <si>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</si>
  <si>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</si>
  <si>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</si>
  <si>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</si>
  <si>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</si>
  <si>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</si>
  <si>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</si>
  <si>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</si>
  <si>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</si>
  <si>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</si>
  <si>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</si>
  <si>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</si>
  <si>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</si>
  <si>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</si>
  <si>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</si>
  <si>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</si>
  <si>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</si>
  <si>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</si>
  <si>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</si>
  <si>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</si>
  <si>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</si>
  <si>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</si>
  <si>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</si>
  <si>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</si>
  <si>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</si>
  <si>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</si>
  <si>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</si>
  <si>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</si>
  <si>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</si>
  <si>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</si>
  <si>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</si>
  <si>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</si>
  <si>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</si>
  <si>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</si>
  <si>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</si>
  <si>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</si>
  <si>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</si>
  <si>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</si>
  <si>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</si>
  <si>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</si>
  <si>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</si>
  <si>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</si>
  <si>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</si>
  <si>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</si>
  <si>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</si>
  <si>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</si>
  <si>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</si>
  <si>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</si>
  <si>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</si>
  <si>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</si>
  <si>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</si>
  <si>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</si>
  <si>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</si>
  <si>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</si>
  <si>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</si>
  <si>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</si>
  <si>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</si>
  <si>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</si>
  <si>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</si>
  <si>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</si>
  <si>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</si>
  <si>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</si>
  <si>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</si>
  <si>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</si>
  <si>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</si>
  <si>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</si>
  <si>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</si>
  <si>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</si>
  <si>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</si>
  <si>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</si>
  <si>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</si>
  <si>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</si>
  <si>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</si>
  <si>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</si>
  <si>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</si>
  <si>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</si>
  <si>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</si>
  <si>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</si>
  <si>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</si>
  <si>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</si>
  <si>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</si>
  <si>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</si>
  <si>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</si>
  <si>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</si>
  <si>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</si>
  <si>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</si>
  <si>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</si>
  <si>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</si>
  <si>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</si>
  <si>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</si>
  <si>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</si>
  <si>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</si>
  <si>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</si>
  <si>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</si>
  <si>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</si>
  <si>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</si>
  <si>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</si>
  <si>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</si>
  <si>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</si>
  <si>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</si>
  <si>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</si>
  <si>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</si>
  <si>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</si>
  <si>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</si>
  <si>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</si>
  <si>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</si>
  <si>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</si>
  <si>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</si>
  <si>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</si>
  <si>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</si>
  <si>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</si>
  <si>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</si>
  <si>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</si>
  <si>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</si>
  <si>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</si>
  <si>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</si>
  <si>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</si>
  <si>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</si>
  <si>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</si>
  <si>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</si>
  <si>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</si>
  <si>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</si>
  <si>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</si>
  <si>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</si>
  <si>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</si>
  <si>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</si>
  <si>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</si>
  <si>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</si>
  <si>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</si>
  <si>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</si>
  <si>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</si>
  <si>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</si>
  <si>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</si>
  <si>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</si>
  <si>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</si>
  <si>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</si>
  <si>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</si>
  <si>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</si>
  <si>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</si>
  <si>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</si>
  <si>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</si>
  <si>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</si>
  <si>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</si>
  <si>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</si>
  <si>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</si>
  <si>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</si>
  <si>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</si>
  <si>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</si>
  <si>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</si>
  <si>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</si>
  <si>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</si>
  <si>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</si>
  <si>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</si>
  <si>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</si>
  <si>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</si>
  <si>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</si>
  <si>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</si>
  <si>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</si>
  <si>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</si>
  <si>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</si>
  <si>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</si>
  <si>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</si>
  <si>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</si>
  <si>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</si>
  <si>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</si>
  <si>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</si>
  <si>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</si>
  <si>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</si>
  <si>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</si>
  <si>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</si>
  <si>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</si>
  <si>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</si>
  <si>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</si>
  <si>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</si>
  <si>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</si>
  <si>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</si>
  <si>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</si>
  <si>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</si>
  <si>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</si>
  <si>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</si>
  <si>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</si>
  <si>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</si>
  <si>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</si>
  <si>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</si>
  <si>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</si>
  <si>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</si>
  <si>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</si>
  <si>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</si>
  <si>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</si>
  <si>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</si>
  <si>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</si>
  <si>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</si>
  <si>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</si>
  <si>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</si>
  <si>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</si>
  <si>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</si>
  <si>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</si>
  <si>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</si>
  <si>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</si>
  <si>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</si>
  <si>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</si>
  <si>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</si>
  <si>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</si>
  <si>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</si>
  <si>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</si>
  <si>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</si>
  <si>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</si>
  <si>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</si>
  <si>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</si>
  <si>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</si>
  <si>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</si>
  <si>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</si>
  <si>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</si>
  <si>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</si>
  <si>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</si>
  <si>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</si>
  <si>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</si>
  <si>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</si>
  <si>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</si>
  <si>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</si>
  <si>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</si>
  <si>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</si>
  <si>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</si>
  <si>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</si>
  <si>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</si>
  <si>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</si>
  <si>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</si>
  <si>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</si>
  <si>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</si>
  <si>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</si>
  <si>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</si>
  <si>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</si>
  <si>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</si>
  <si>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</si>
  <si>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</si>
  <si>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</si>
  <si>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</si>
  <si>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</si>
  <si>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</si>
  <si>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</si>
  <si>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</si>
  <si>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</si>
  <si>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</si>
  <si>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</si>
  <si>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</si>
  <si>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</si>
  <si>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</si>
  <si>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</si>
  <si>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</si>
  <si>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</si>
  <si>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</si>
  <si>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</si>
  <si>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</si>
  <si>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</si>
  <si>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</si>
  <si>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</si>
  <si>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</si>
  <si>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</si>
  <si>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</si>
  <si>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</si>
  <si>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</si>
  <si>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</si>
  <si>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</si>
  <si>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</si>
  <si>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</si>
  <si>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</si>
  <si>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</si>
  <si>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</si>
  <si>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</si>
  <si>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</si>
  <si>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</si>
  <si>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</si>
  <si>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</si>
  <si>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</si>
  <si>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</si>
  <si>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</si>
  <si>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</si>
  <si>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</si>
  <si>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</si>
  <si>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</si>
  <si>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</si>
  <si>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</si>
  <si>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</si>
  <si>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</si>
  <si>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</si>
  <si>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</si>
  <si>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</si>
  <si>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</si>
  <si>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</si>
  <si>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</si>
  <si>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</si>
  <si>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</si>
  <si>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</si>
  <si>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</si>
  <si>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</si>
  <si>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</si>
  <si>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</si>
  <si>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</si>
  <si>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</si>
  <si>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</si>
  <si>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</si>
  <si>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</si>
  <si>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</si>
  <si>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</si>
  <si>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</si>
  <si>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</si>
  <si>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</si>
  <si>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</si>
  <si>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</si>
  <si>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</si>
  <si>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</si>
  <si>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</si>
  <si>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</si>
  <si>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</si>
  <si>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</si>
  <si>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</si>
  <si>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</si>
  <si>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</si>
  <si>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</si>
  <si>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</si>
  <si>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</si>
  <si>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</si>
  <si>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</si>
  <si>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</si>
  <si>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</si>
  <si>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</si>
  <si>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</si>
  <si>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</si>
  <si>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</si>
  <si>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</si>
  <si>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</si>
  <si>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</si>
  <si>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</si>
  <si>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</si>
  <si>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</si>
  <si>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</si>
  <si>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</si>
  <si>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</si>
  <si>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</si>
  <si>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</si>
  <si>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</si>
  <si>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</si>
  <si>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</si>
  <si>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</si>
  <si>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</si>
  <si>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</si>
  <si>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</si>
  <si>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</si>
  <si>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</si>
  <si>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</si>
  <si>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</si>
  <si>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</si>
  <si>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</si>
  <si>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</si>
  <si>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</si>
  <si>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</si>
  <si>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</si>
  <si>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</si>
  <si>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</si>
  <si>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</si>
  <si>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</si>
  <si>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</si>
  <si>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</si>
  <si>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</si>
  <si>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</si>
  <si>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</si>
  <si>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</si>
  <si>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</si>
  <si>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</si>
  <si>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</si>
  <si>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</si>
  <si>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</si>
  <si>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</si>
  <si>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</si>
  <si>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</si>
  <si>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</si>
  <si>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</si>
  <si>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</si>
  <si>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</si>
  <si>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</si>
  <si>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</si>
  <si>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</si>
  <si>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</si>
  <si>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</si>
  <si>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</si>
  <si>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</si>
  <si>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</si>
  <si>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</si>
  <si>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</si>
  <si>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</si>
  <si>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</si>
  <si>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</si>
  <si>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</si>
  <si>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</si>
  <si>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</si>
  <si>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</si>
  <si>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</si>
  <si>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</si>
  <si>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</si>
  <si>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</si>
  <si>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</si>
  <si>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</si>
  <si>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</si>
  <si>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</si>
  <si>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</si>
  <si>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</si>
  <si>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</si>
  <si>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</si>
  <si>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</si>
  <si>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</si>
  <si>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</si>
  <si>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</si>
  <si>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</si>
  <si>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</si>
  <si>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</si>
  <si>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</si>
  <si>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</si>
  <si>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</si>
  <si>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</si>
  <si>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</si>
  <si>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</si>
  <si>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</si>
  <si>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</si>
  <si>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</si>
  <si>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</si>
  <si>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</si>
  <si>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</si>
  <si>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</si>
  <si>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</si>
  <si>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</si>
  <si>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</si>
  <si>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</si>
  <si>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</si>
  <si>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</si>
  <si>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</si>
  <si>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</si>
  <si>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</si>
  <si>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</si>
  <si>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</si>
  <si>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</si>
  <si>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</si>
  <si>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</si>
  <si>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</si>
  <si>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</si>
  <si>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</si>
  <si>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</si>
  <si>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</si>
  <si>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</si>
  <si>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</si>
  <si>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</si>
  <si>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</si>
  <si>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</si>
  <si>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</si>
  <si>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</si>
  <si>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</si>
  <si>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</si>
  <si>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</si>
  <si>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</si>
  <si>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</si>
  <si>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</si>
  <si>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</si>
  <si>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</si>
  <si>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</si>
  <si>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</si>
  <si>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</si>
  <si>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</si>
  <si>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</si>
  <si>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</si>
  <si>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</si>
  <si>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</si>
  <si>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</si>
  <si>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</si>
  <si>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</si>
  <si>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</si>
  <si>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</si>
  <si>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</si>
  <si>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</si>
  <si>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</si>
  <si>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</si>
  <si>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</si>
  <si>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</si>
  <si>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</si>
  <si>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</si>
  <si>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</si>
  <si>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</si>
  <si>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</si>
  <si>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</si>
  <si>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</si>
  <si>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</si>
  <si>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</si>
  <si>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</si>
  <si>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</si>
  <si>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</si>
  <si>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</si>
  <si>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</si>
  <si>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</si>
  <si>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</si>
  <si>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</si>
  <si>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</si>
  <si>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</si>
  <si>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</si>
  <si>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</si>
  <si>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</si>
  <si>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</si>
  <si>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</si>
  <si>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</si>
  <si>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</si>
  <si>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</si>
  <si>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</si>
  <si>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</si>
  <si>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</si>
  <si>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</si>
  <si>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</si>
  <si>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</si>
  <si>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</si>
  <si>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</si>
  <si>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</si>
  <si>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</si>
  <si>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</si>
  <si>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</si>
  <si>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</si>
  <si>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</si>
  <si>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</si>
  <si>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</si>
  <si>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</si>
  <si>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</si>
  <si>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</si>
  <si>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</si>
  <si>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</si>
  <si>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</si>
  <si>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</si>
  <si>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</si>
  <si>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</si>
  <si>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</si>
  <si>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</si>
  <si>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</si>
  <si>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</si>
  <si>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</si>
  <si>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</si>
  <si>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</si>
  <si>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</si>
  <si>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</si>
  <si>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</si>
  <si>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</si>
  <si>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</si>
  <si>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</si>
  <si>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</si>
  <si>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</si>
  <si>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</si>
  <si>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</si>
  <si>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</si>
  <si>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</si>
  <si>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</si>
  <si>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</si>
  <si>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</si>
  <si>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</si>
  <si>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</si>
  <si>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</si>
  <si>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</si>
  <si>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</si>
  <si>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</si>
  <si>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</si>
  <si>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</si>
  <si>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</si>
  <si>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</si>
  <si>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</si>
  <si>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</si>
  <si>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</si>
  <si>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</si>
  <si>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</si>
  <si>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</si>
  <si>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</si>
  <si>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</si>
  <si>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</si>
  <si>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</si>
  <si>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</si>
  <si>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</si>
  <si>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</si>
  <si>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</si>
  <si>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</si>
  <si>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</si>
  <si>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</si>
  <si>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</si>
  <si>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</si>
  <si>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</si>
  <si>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</si>
  <si>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</si>
  <si>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</si>
  <si>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</si>
  <si>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</si>
  <si>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</si>
  <si>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</si>
  <si>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</si>
  <si>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</si>
  <si>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</si>
  <si>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</si>
  <si>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</si>
  <si>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</si>
  <si>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</si>
  <si>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</si>
  <si>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</si>
  <si>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</si>
  <si>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</si>
  <si>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</si>
  <si>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</si>
  <si>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</si>
  <si>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</si>
  <si>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</si>
  <si>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</si>
  <si>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</si>
  <si>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</si>
  <si>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</si>
  <si>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</si>
  <si>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</si>
  <si>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</si>
  <si>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</si>
  <si>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</si>
  <si>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</si>
  <si>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</si>
  <si>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</si>
  <si>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</si>
  <si>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</si>
  <si>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</si>
  <si>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</si>
  <si>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</si>
  <si>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</si>
  <si>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</si>
  <si>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</si>
  <si>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</si>
  <si>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</si>
  <si>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</si>
  <si>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</si>
  <si>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</si>
  <si>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</si>
  <si>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</si>
  <si>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</si>
  <si>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</si>
  <si>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</si>
  <si>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</si>
  <si>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</si>
  <si>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</si>
  <si>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</si>
  <si>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</si>
  <si>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</si>
  <si>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</si>
  <si>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</si>
  <si>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</si>
  <si>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</si>
  <si>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</si>
  <si>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</si>
  <si>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</si>
  <si>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</si>
  <si>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</si>
  <si>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</si>
  <si>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</si>
  <si>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</si>
  <si>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</si>
  <si>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</si>
  <si>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</si>
  <si>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</si>
  <si>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</si>
  <si>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</si>
  <si>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</si>
  <si>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</si>
  <si>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</si>
  <si>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</si>
  <si>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</si>
  <si>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</si>
  <si>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</si>
  <si>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</si>
  <si>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</si>
  <si>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</si>
  <si>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</si>
  <si>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</si>
  <si>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</si>
  <si>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</si>
  <si>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</si>
  <si>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</si>
  <si>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</si>
  <si>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</si>
  <si>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</si>
  <si>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</si>
  <si>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</si>
  <si>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</si>
  <si>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</si>
  <si>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</si>
  <si>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</si>
  <si>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</si>
  <si>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</si>
  <si>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</si>
  <si>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</si>
  <si>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</si>
  <si>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</si>
  <si>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</si>
  <si>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</si>
  <si>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</si>
  <si>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</si>
  <si>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</si>
  <si>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</si>
  <si>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</si>
  <si>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</si>
  <si>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</si>
  <si>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</si>
  <si>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</si>
  <si>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</si>
  <si>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</si>
  <si>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</si>
  <si>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</si>
  <si>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</si>
  <si>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</si>
  <si>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</si>
  <si>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</si>
  <si>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</si>
  <si>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</si>
  <si>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</si>
  <si>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</si>
  <si>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</si>
  <si>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</si>
  <si>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</si>
  <si>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</si>
  <si>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</si>
  <si>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</si>
  <si>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</si>
  <si>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</si>
  <si>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</si>
  <si>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</si>
  <si>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</si>
  <si>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</si>
  <si>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</si>
  <si>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</si>
  <si>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</si>
  <si>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</si>
  <si>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</si>
  <si>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</si>
  <si>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</si>
  <si>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</si>
  <si>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</si>
  <si>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</si>
  <si>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</si>
  <si>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</si>
  <si>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</si>
  <si>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</si>
  <si>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</si>
  <si>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</si>
  <si>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</si>
  <si>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</si>
  <si>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</si>
  <si>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</si>
  <si>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</si>
  <si>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</si>
  <si>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</si>
  <si>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</si>
  <si>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</si>
  <si>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</si>
  <si>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</si>
  <si>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</si>
  <si>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</si>
  <si>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</si>
  <si>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</si>
  <si>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</si>
  <si>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</si>
  <si>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</si>
  <si>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</si>
  <si>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</si>
  <si>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</si>
  <si>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</si>
  <si>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</si>
  <si>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</si>
  <si>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</si>
  <si>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</si>
  <si>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</si>
  <si>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</si>
  <si>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</si>
  <si>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</si>
  <si>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</si>
  <si>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</si>
  <si>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</si>
  <si>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</si>
  <si>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</si>
  <si>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</si>
  <si>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</si>
  <si>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</si>
  <si>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</si>
  <si>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</si>
  <si>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</si>
  <si>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</si>
  <si>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</si>
  <si>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</si>
  <si>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</si>
  <si>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</si>
  <si>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</si>
  <si>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</si>
  <si>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</si>
  <si>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</si>
  <si>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</si>
  <si>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</si>
  <si>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</si>
  <si>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</si>
  <si>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</si>
  <si>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</si>
  <si>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</si>
  <si>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</si>
  <si>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</si>
  <si>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</si>
  <si>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</si>
  <si>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</si>
  <si>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</si>
  <si>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</si>
  <si>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</si>
  <si>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</si>
  <si>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</si>
  <si>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</si>
  <si>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</si>
  <si>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</si>
  <si>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</si>
  <si>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</si>
  <si>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</si>
  <si>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</si>
  <si>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</si>
  <si>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</si>
  <si>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</si>
  <si>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</si>
  <si>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</si>
  <si>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</si>
  <si>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</si>
  <si>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</si>
  <si>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</si>
  <si>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</si>
  <si>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</si>
  <si>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</si>
  <si>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</si>
  <si>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</si>
  <si>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</si>
  <si>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</si>
  <si>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</si>
  <si>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</si>
  <si>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</si>
  <si>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</si>
  <si>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</si>
  <si>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</si>
  <si>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</si>
  <si>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</si>
  <si>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</si>
  <si>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</si>
  <si>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</si>
  <si>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</si>
  <si>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</si>
  <si>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</si>
  <si>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</si>
  <si>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</si>
  <si>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</si>
  <si>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</si>
  <si>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</si>
  <si>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</si>
  <si>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</si>
  <si>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</si>
  <si>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</si>
  <si>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</si>
  <si>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</si>
  <si>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</si>
  <si>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</si>
  <si>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</si>
  <si>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</si>
  <si>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</si>
  <si>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</si>
  <si>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</si>
  <si>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</si>
  <si>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</si>
  <si>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</si>
  <si>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</si>
  <si>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</si>
  <si>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</si>
  <si>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</si>
  <si>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</si>
  <si>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</si>
  <si>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</si>
  <si>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</si>
  <si>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</si>
  <si>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</si>
  <si>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</si>
  <si>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</si>
  <si>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</si>
  <si>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</si>
  <si>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</si>
  <si>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</si>
  <si>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</si>
  <si>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</si>
  <si>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</si>
  <si>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</si>
  <si>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</si>
  <si>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</si>
  <si>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</si>
  <si>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</si>
  <si>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</si>
  <si>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</si>
  <si>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</si>
  <si>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</si>
  <si>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</si>
  <si>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</si>
  <si>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</si>
  <si>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</si>
  <si>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</si>
  <si>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</si>
  <si>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</si>
  <si>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</si>
  <si>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</si>
  <si>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</si>
  <si>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</si>
  <si>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</si>
  <si>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</si>
  <si>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</si>
  <si>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</si>
  <si>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</si>
  <si>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</si>
  <si>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</si>
  <si>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</si>
  <si>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</si>
  <si>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</si>
  <si>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</si>
  <si>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</si>
  <si>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</si>
  <si>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</si>
  <si>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</si>
  <si>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</si>
  <si>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</si>
  <si>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</si>
  <si>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</si>
  <si>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</si>
  <si>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</si>
  <si>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</si>
  <si>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</si>
  <si>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</si>
  <si>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</si>
  <si>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</si>
  <si>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</si>
  <si>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</si>
  <si>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</si>
  <si>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</si>
  <si>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</si>
  <si>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</si>
  <si>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</si>
  <si>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</si>
  <si>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</si>
  <si>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</si>
  <si>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</si>
  <si>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</si>
  <si>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</si>
  <si>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</si>
  <si>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</si>
  <si>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</si>
  <si>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</si>
  <si>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</si>
  <si>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</si>
  <si>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</si>
  <si>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</si>
  <si>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</si>
  <si>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</si>
  <si>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</si>
  <si>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</si>
  <si>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</si>
  <si>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</si>
  <si>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</si>
  <si>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</si>
  <si>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</si>
  <si>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</si>
  <si>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</si>
  <si>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</si>
  <si>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</si>
  <si>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</si>
  <si>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</si>
  <si>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</si>
  <si>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</si>
  <si>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</si>
  <si>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</si>
  <si>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</si>
  <si>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</si>
  <si>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</si>
  <si>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</si>
  <si>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</si>
  <si>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</si>
  <si>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</si>
  <si>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</si>
  <si>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</si>
  <si>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</si>
  <si>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</si>
  <si>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</si>
  <si>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</si>
  <si>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</si>
  <si>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</si>
  <si>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</si>
  <si>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</si>
  <si>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</si>
  <si>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</si>
  <si>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</si>
  <si>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</si>
  <si>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</si>
  <si>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</si>
  <si>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</si>
  <si>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</si>
  <si>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</si>
  <si>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</si>
  <si>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</si>
  <si>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</si>
  <si>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</si>
  <si>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</si>
  <si>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</si>
  <si>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</si>
  <si>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</si>
  <si>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</si>
  <si>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</si>
  <si>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</si>
  <si>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</si>
  <si>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</si>
  <si>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</si>
  <si>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</si>
  <si>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</si>
  <si>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</si>
  <si>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</si>
  <si>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</si>
  <si>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</si>
  <si>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</si>
  <si>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</si>
  <si>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</si>
  <si>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</si>
  <si>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</si>
  <si>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</si>
  <si>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</si>
  <si>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</si>
  <si>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</si>
  <si>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</si>
  <si>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</si>
  <si>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</si>
  <si>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</si>
  <si>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</si>
  <si>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</si>
  <si>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</si>
  <si>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</si>
  <si>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</si>
  <si>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</si>
  <si>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</si>
  <si>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</si>
  <si>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</si>
  <si>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</si>
  <si>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</si>
  <si>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</si>
  <si>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</si>
  <si>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</si>
  <si>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</si>
  <si>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</si>
  <si>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</si>
  <si>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</si>
  <si>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</si>
  <si>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</si>
  <si>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</si>
  <si>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</si>
  <si>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</si>
  <si>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</si>
  <si>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</si>
  <si>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</si>
  <si>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</si>
  <si>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</si>
  <si>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</si>
  <si>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</si>
  <si>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</si>
  <si>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</si>
  <si>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</si>
  <si>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</si>
  <si>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</si>
  <si>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</si>
  <si>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</si>
  <si>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</si>
  <si>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</si>
  <si>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</si>
  <si>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</si>
  <si>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</si>
  <si>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</si>
  <si>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</si>
  <si>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</si>
  <si>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</si>
  <si>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</si>
  <si>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</si>
  <si>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</si>
  <si>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</si>
  <si>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</si>
  <si>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</si>
  <si>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</si>
  <si>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</si>
  <si>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</si>
  <si>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</si>
  <si>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</si>
  <si>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</si>
  <si>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</si>
  <si>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</si>
  <si>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</si>
  <si>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</si>
  <si>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</si>
  <si>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</si>
  <si>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</si>
  <si>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</si>
  <si>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</si>
  <si>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</si>
  <si>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</si>
  <si>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</si>
  <si>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</si>
  <si>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</si>
  <si>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</si>
  <si>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</si>
  <si>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</si>
  <si>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</si>
  <si>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</si>
  <si>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</si>
  <si>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</si>
  <si>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</si>
  <si>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</si>
  <si>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</si>
  <si>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</si>
  <si>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</si>
  <si>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</si>
  <si>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</si>
  <si>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</si>
  <si>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</si>
  <si>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</si>
  <si>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</si>
  <si>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</si>
  <si>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</si>
  <si>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</si>
  <si>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</si>
  <si>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</si>
  <si>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</si>
  <si>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</si>
  <si>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</si>
  <si>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</si>
  <si>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</si>
  <si>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</si>
  <si>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</si>
  <si>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</si>
  <si>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</si>
  <si>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</si>
  <si>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</si>
  <si>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</si>
  <si>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</si>
  <si>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</si>
  <si>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</si>
  <si>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</si>
  <si>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</si>
  <si>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</si>
  <si>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</si>
  <si>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</si>
  <si>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</si>
  <si>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</si>
  <si>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</si>
  <si>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</si>
  <si>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</si>
  <si>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</si>
  <si>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</si>
  <si>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</si>
  <si>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</si>
  <si>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</si>
  <si>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</si>
  <si>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</si>
  <si>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</si>
  <si>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</si>
  <si>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</si>
  <si>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</si>
  <si>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</si>
  <si>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</si>
  <si>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</si>
  <si>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</si>
  <si>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</si>
  <si>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</si>
  <si>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</si>
  <si>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</si>
  <si>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</si>
  <si>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</si>
  <si>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</si>
  <si>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</si>
  <si>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</si>
  <si>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</si>
  <si>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</si>
  <si>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</si>
  <si>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</si>
  <si>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</si>
  <si>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</si>
  <si>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</si>
  <si>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</si>
  <si>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</si>
  <si>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</si>
  <si>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</si>
  <si>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</si>
  <si>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</si>
  <si>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</si>
  <si>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</si>
  <si>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</si>
  <si>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</si>
  <si>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</si>
  <si>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</si>
  <si>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</si>
  <si>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</si>
  <si>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</si>
  <si>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</si>
  <si>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</si>
  <si>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</si>
  <si>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</si>
  <si>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</si>
  <si>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</si>
  <si>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</si>
  <si>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</si>
  <si>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</si>
  <si>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</si>
  <si>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</si>
  <si>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</si>
  <si>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</si>
  <si>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</si>
  <si>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</si>
  <si>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</si>
  <si>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</si>
  <si>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</si>
  <si>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</si>
  <si>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</si>
  <si>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</si>
  <si>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</si>
  <si>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</si>
  <si>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</si>
  <si>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</si>
  <si>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</si>
  <si>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</si>
  <si>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</si>
  <si>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</si>
  <si>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</si>
  <si>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</si>
  <si>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</si>
  <si>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</si>
  <si>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</si>
  <si>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</si>
  <si>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</si>
  <si>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</si>
  <si>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</si>
  <si>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</si>
  <si>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</si>
  <si>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</si>
  <si>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</si>
  <si>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</si>
  <si>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</si>
  <si>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</si>
  <si>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</si>
  <si>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</si>
  <si>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</si>
  <si>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</si>
  <si>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</si>
  <si>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</si>
  <si>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</si>
  <si>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</si>
  <si>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</si>
  <si>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</si>
  <si>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</si>
  <si>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</si>
  <si>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</si>
  <si>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</si>
  <si>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</si>
  <si>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</si>
  <si>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</si>
  <si>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</si>
  <si>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</si>
  <si>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</si>
  <si>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</si>
  <si>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</si>
  <si>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</si>
  <si>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</si>
  <si>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</si>
  <si>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</si>
  <si>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</si>
  <si>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</si>
  <si>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</si>
  <si>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</si>
  <si>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</si>
  <si>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</si>
  <si>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</si>
  <si>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</si>
  <si>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</si>
  <si>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</si>
  <si>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</si>
  <si>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</si>
  <si>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</si>
  <si>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</si>
  <si>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</si>
  <si>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</si>
  <si>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</si>
  <si>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</si>
  <si>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</si>
  <si>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</si>
  <si>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</si>
  <si>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</si>
  <si>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</si>
  <si>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</si>
  <si>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</si>
  <si>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</si>
  <si>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</si>
  <si>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</si>
  <si>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</si>
  <si>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</si>
  <si>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</si>
  <si>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</si>
  <si>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</si>
  <si>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</si>
  <si>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</si>
  <si>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</si>
  <si>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</si>
  <si>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</si>
  <si>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</si>
  <si>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</si>
  <si>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</si>
  <si>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</si>
  <si>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</si>
  <si>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</si>
  <si>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</si>
  <si>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</si>
  <si>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</si>
  <si>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</si>
  <si>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</si>
  <si>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</si>
  <si>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</si>
  <si>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</si>
  <si>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</si>
  <si>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</si>
  <si>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</si>
  <si>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</si>
  <si>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</si>
  <si>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</si>
  <si>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</si>
  <si>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</si>
  <si>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</si>
  <si>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</si>
  <si>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</si>
  <si>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</si>
  <si>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</si>
  <si>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</si>
  <si>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</si>
  <si>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</si>
  <si>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</si>
  <si>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</si>
  <si>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</si>
  <si>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</si>
  <si>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</si>
  <si>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</si>
  <si>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</si>
  <si>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</si>
  <si>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</si>
  <si>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</si>
  <si>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</si>
  <si>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</si>
  <si>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</si>
  <si>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</si>
  <si>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</si>
  <si>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</si>
  <si>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</si>
  <si>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</si>
  <si>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</si>
  <si>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</si>
  <si>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</si>
  <si>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</si>
  <si>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</si>
  <si>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</si>
  <si>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</si>
  <si>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</si>
  <si>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</si>
  <si>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</si>
  <si>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</si>
  <si>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</si>
  <si>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</si>
  <si>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</si>
  <si>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</si>
  <si>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</si>
  <si>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</si>
  <si>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</si>
  <si>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</si>
  <si>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</si>
  <si>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</si>
  <si>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</si>
  <si>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</si>
  <si>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</si>
  <si>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</si>
  <si>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</si>
  <si>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</si>
  <si>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</si>
  <si>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</si>
  <si>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</si>
  <si>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</si>
  <si>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</si>
  <si>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</si>
  <si>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</si>
  <si>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</si>
  <si>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</si>
  <si>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</si>
  <si>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</si>
  <si>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</si>
  <si>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</si>
  <si>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</si>
  <si>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</si>
  <si>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</si>
  <si>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</si>
  <si>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</si>
  <si>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</si>
  <si>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</si>
  <si>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</si>
  <si>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</si>
  <si>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</si>
  <si>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</si>
  <si>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</si>
  <si>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</si>
  <si>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</si>
  <si>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</si>
  <si>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</si>
  <si>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</si>
  <si>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</si>
  <si>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</si>
  <si>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</si>
  <si>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</si>
  <si>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</si>
  <si>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</si>
  <si>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</si>
  <si>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</si>
  <si>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</si>
  <si>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</si>
  <si>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</si>
  <si>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</si>
  <si>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</si>
  <si>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</si>
  <si>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</si>
  <si>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</si>
  <si>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</si>
  <si>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</si>
  <si>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</si>
  <si>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</si>
  <si>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</si>
  <si>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</si>
  <si>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</si>
  <si>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</si>
  <si>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</si>
  <si>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</si>
  <si>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</si>
  <si>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</si>
  <si>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</si>
  <si>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</si>
  <si>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</si>
  <si>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</si>
  <si>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</si>
  <si>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</si>
  <si>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</si>
  <si>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</si>
  <si>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</si>
  <si>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</si>
  <si>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</si>
  <si>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</si>
  <si>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</si>
  <si>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</si>
  <si>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</si>
  <si>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</si>
  <si>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</si>
  <si>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</si>
  <si>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</si>
  <si>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</si>
  <si>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</si>
  <si>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</si>
  <si>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</si>
  <si>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</si>
  <si>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</si>
  <si>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</si>
  <si>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</si>
  <si>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</si>
  <si>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</si>
  <si>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</si>
  <si>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</si>
  <si>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</si>
  <si>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</si>
  <si>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</si>
  <si>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</si>
  <si>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</si>
  <si>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</si>
  <si>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</si>
  <si>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</si>
  <si>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</si>
  <si>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</si>
  <si>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</si>
  <si>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</si>
  <si>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</si>
  <si>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</si>
  <si>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</si>
  <si>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</si>
  <si>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</si>
  <si>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</si>
  <si>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</si>
  <si>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</si>
  <si>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</si>
  <si>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</si>
  <si>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</si>
  <si>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</si>
  <si>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</si>
  <si>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</si>
  <si>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</si>
  <si>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</si>
  <si>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</si>
  <si>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</si>
  <si>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</si>
  <si>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</si>
  <si>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</si>
  <si>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</si>
  <si>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</si>
  <si>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</si>
  <si>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</si>
  <si>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</si>
  <si>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</si>
  <si>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</si>
  <si>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</si>
  <si>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</si>
  <si>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</si>
  <si>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</si>
  <si>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</si>
  <si>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</si>
  <si>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</si>
  <si>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</si>
  <si>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</si>
  <si>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</si>
  <si>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</si>
  <si>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</si>
  <si>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</si>
  <si>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</si>
  <si>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</si>
  <si>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</si>
  <si>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</si>
  <si>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</si>
  <si>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</si>
  <si>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</si>
  <si>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</si>
  <si>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</si>
  <si>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</si>
  <si>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</si>
  <si>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</si>
  <si>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</si>
  <si>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</si>
  <si>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</si>
  <si>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</si>
  <si>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</si>
  <si>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</si>
  <si>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</si>
  <si>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</si>
  <si>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</si>
  <si>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</si>
  <si>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</si>
  <si>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</si>
  <si>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</si>
  <si>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</si>
  <si>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</si>
  <si>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</si>
  <si>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</si>
  <si>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</si>
  <si>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</si>
  <si>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</si>
  <si>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</si>
  <si>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</si>
  <si>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</si>
  <si>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</si>
  <si>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</si>
  <si>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</si>
  <si>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</si>
  <si>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</si>
  <si>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</si>
  <si>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</si>
  <si>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</si>
  <si>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</si>
  <si>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</si>
  <si>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</si>
  <si>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</si>
  <si>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</si>
  <si>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</si>
  <si>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</si>
  <si>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</si>
  <si>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</si>
  <si>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</si>
  <si>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</si>
  <si>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</si>
  <si>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</si>
  <si>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</si>
  <si>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</si>
  <si>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</si>
  <si>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</si>
  <si>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</si>
  <si>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</si>
  <si>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</si>
  <si>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</si>
  <si>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</si>
  <si>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</si>
  <si>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</si>
  <si>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</si>
  <si>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</si>
  <si>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</si>
  <si>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</si>
  <si>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</si>
  <si>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</si>
  <si>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</si>
  <si>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</si>
  <si>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</si>
  <si>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</si>
  <si>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</si>
  <si>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</si>
  <si>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</si>
  <si>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</si>
  <si>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</si>
  <si>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</si>
  <si>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</si>
  <si>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</si>
  <si>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</si>
  <si>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</si>
  <si>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</si>
  <si>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</si>
  <si>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</si>
  <si>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</si>
  <si>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</si>
  <si>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</si>
  <si>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</si>
  <si>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</si>
  <si>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</si>
  <si>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</si>
  <si>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</si>
  <si>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</si>
  <si>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</si>
  <si>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</si>
  <si>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</si>
  <si>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</si>
  <si>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</si>
  <si>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</si>
  <si>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</si>
  <si>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</si>
  <si>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</si>
  <si>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</si>
  <si>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</si>
  <si>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</si>
  <si>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</si>
  <si>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</si>
  <si>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</si>
  <si>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</si>
  <si>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</si>
  <si>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</si>
  <si>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</si>
  <si>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</si>
  <si>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</si>
  <si>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</si>
  <si>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</si>
  <si>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</si>
  <si>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</si>
  <si>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</si>
  <si>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</si>
  <si>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</si>
  <si>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</si>
  <si>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</si>
  <si>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</si>
  <si>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</si>
  <si>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</si>
  <si>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</si>
  <si>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</si>
  <si>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</si>
  <si>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</si>
  <si>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</si>
  <si>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</si>
  <si>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</si>
  <si>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</si>
  <si>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</si>
  <si>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</si>
  <si>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</si>
  <si>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</si>
  <si>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</si>
  <si>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</si>
  <si>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</si>
  <si>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</si>
  <si>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</si>
  <si>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</si>
  <si>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</si>
  <si>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</si>
  <si>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</si>
  <si>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</si>
  <si>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</si>
  <si>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</si>
  <si>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</si>
  <si>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</si>
  <si>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</si>
  <si>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</si>
  <si>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</si>
  <si>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</si>
  <si>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</si>
  <si>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</si>
  <si>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</si>
  <si>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</si>
  <si>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</si>
  <si>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</si>
  <si>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</si>
  <si>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</si>
  <si>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</si>
  <si>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</si>
  <si>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</si>
  <si>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</si>
  <si>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</si>
  <si>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</si>
  <si>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</si>
  <si>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</si>
  <si>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</si>
  <si>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</si>
  <si>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</si>
  <si>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</si>
  <si>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</si>
  <si>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</si>
  <si>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</si>
  <si>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</si>
  <si>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</si>
  <si>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</si>
  <si>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</si>
  <si>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</si>
  <si>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</si>
  <si>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</si>
  <si>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</si>
  <si>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</si>
  <si>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</si>
  <si>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</si>
  <si>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</si>
  <si>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</si>
  <si>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</si>
  <si>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</si>
  <si>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</si>
  <si>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</si>
  <si>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</si>
  <si>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</si>
  <si>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</si>
  <si>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</si>
  <si>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</si>
  <si>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</si>
  <si>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</si>
  <si>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</si>
  <si>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</si>
  <si>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</si>
  <si>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</si>
  <si>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</si>
  <si>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</si>
  <si>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</si>
  <si>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</si>
  <si>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</si>
  <si>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</si>
  <si>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</si>
  <si>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</si>
  <si>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</si>
  <si>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</si>
  <si>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</si>
  <si>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</si>
  <si>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</si>
  <si>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</si>
  <si>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</si>
  <si>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</si>
  <si>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</si>
  <si>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</si>
  <si>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</si>
  <si>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</si>
  <si>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</si>
  <si>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</si>
  <si>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</si>
  <si>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</si>
  <si>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</si>
  <si>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</si>
  <si>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</si>
  <si>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</si>
  <si>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</si>
  <si>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</si>
  <si>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</si>
  <si>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</si>
  <si>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</si>
  <si>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</si>
  <si>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</si>
  <si>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</si>
  <si>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</si>
  <si>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</si>
  <si>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</si>
  <si>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</si>
  <si>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</si>
  <si>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</si>
  <si>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</si>
  <si>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</si>
  <si>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</si>
  <si>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</si>
  <si>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</si>
  <si>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</si>
  <si>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</si>
  <si>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</si>
  <si>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</si>
  <si>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</si>
  <si>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</si>
  <si>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</si>
  <si>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</si>
  <si>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</si>
  <si>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</si>
  <si>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</si>
  <si>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</si>
  <si>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</si>
  <si>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</si>
  <si>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</si>
  <si>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</si>
  <si>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</si>
  <si>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</si>
  <si>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</si>
  <si>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</si>
  <si>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</si>
  <si>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</si>
  <si>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</si>
  <si>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</si>
  <si>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</si>
  <si>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</si>
  <si>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</si>
  <si>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</si>
  <si>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</si>
  <si>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</si>
  <si>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</si>
  <si>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</si>
  <si>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</si>
  <si>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</si>
  <si>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</si>
  <si>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</si>
  <si>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</si>
  <si>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</si>
  <si>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</si>
  <si>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</si>
  <si>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</si>
  <si>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</si>
  <si>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</si>
  <si>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</si>
  <si>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</si>
  <si>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</si>
  <si>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</si>
  <si>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</si>
  <si>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</si>
  <si>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</si>
  <si>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</si>
  <si>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</si>
  <si>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</si>
  <si>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</si>
  <si>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</si>
  <si>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</si>
  <si>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</si>
  <si>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</si>
  <si>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</si>
  <si>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</si>
  <si>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</si>
  <si>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</si>
  <si>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</si>
  <si>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</si>
  <si>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</si>
  <si>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</si>
  <si>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</si>
  <si>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</si>
  <si>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</si>
  <si>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</si>
  <si>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</si>
  <si>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</si>
  <si>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</si>
  <si>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</si>
  <si>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</si>
  <si>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</si>
  <si>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</si>
  <si>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</si>
  <si>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</si>
  <si>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</si>
  <si>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</si>
  <si>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</si>
  <si>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</si>
  <si>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</si>
  <si>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</si>
  <si>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</si>
  <si>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</si>
  <si>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</si>
  <si>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</si>
  <si>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</si>
  <si>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</si>
  <si>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</si>
  <si>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</si>
  <si>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</si>
  <si>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</si>
  <si>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</si>
  <si>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</si>
  <si>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</si>
  <si>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</si>
  <si>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</si>
  <si>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</si>
  <si>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</si>
  <si>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</si>
  <si>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</si>
  <si>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</si>
  <si>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</si>
  <si>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</si>
  <si>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</si>
  <si>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</si>
  <si>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</si>
  <si>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</si>
  <si>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</si>
  <si>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</si>
  <si>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</si>
  <si>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</si>
  <si>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</si>
  <si>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</si>
  <si>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</si>
  <si>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</si>
  <si>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</si>
  <si>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</si>
  <si>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</si>
  <si>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</si>
  <si>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</si>
  <si>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</si>
  <si>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</si>
  <si>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</si>
  <si>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</si>
  <si>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</si>
  <si>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</si>
  <si>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</si>
  <si>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</si>
  <si>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</si>
  <si>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</si>
  <si>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</si>
  <si>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</si>
  <si>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</si>
  <si>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</si>
  <si>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</si>
  <si>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</si>
  <si>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</si>
  <si>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</si>
  <si>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</si>
  <si>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</si>
  <si>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</si>
  <si>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</si>
  <si>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</si>
  <si>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</si>
  <si>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</si>
  <si>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</si>
  <si>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</si>
  <si>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</si>
  <si>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</si>
  <si>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</si>
  <si>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</si>
  <si>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</si>
  <si>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</si>
  <si>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</si>
  <si>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</si>
  <si>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</si>
  <si>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</si>
  <si>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</si>
  <si>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</si>
  <si>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</si>
  <si>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</si>
  <si>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</si>
  <si>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</si>
  <si>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</si>
  <si>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</si>
  <si>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</si>
  <si>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</si>
  <si>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</si>
  <si>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</si>
  <si>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</si>
  <si>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</si>
  <si>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</si>
  <si>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</si>
  <si>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</si>
  <si>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</si>
  <si>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</si>
  <si>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</si>
  <si>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</si>
  <si>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</si>
  <si>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</si>
  <si>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</si>
  <si>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</si>
  <si>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</si>
  <si>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</si>
  <si>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</si>
  <si>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</si>
  <si>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</si>
  <si>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</si>
  <si>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</si>
  <si>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</si>
  <si>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</si>
  <si>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</si>
  <si>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</si>
  <si>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</si>
  <si>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</si>
  <si>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</si>
  <si>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</si>
  <si>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</si>
  <si>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</si>
  <si>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</si>
  <si>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</si>
  <si>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</si>
  <si>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</si>
  <si>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</si>
  <si>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</si>
  <si>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</si>
  <si>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</si>
  <si>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</si>
  <si>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</si>
  <si>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</si>
  <si>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</si>
  <si>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</si>
  <si>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</si>
  <si>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</si>
  <si>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</si>
  <si>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</si>
  <si>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</si>
  <si>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</si>
  <si>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</si>
  <si>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</si>
  <si>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</si>
  <si>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</si>
  <si>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</si>
  <si>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</si>
  <si>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</si>
  <si>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</si>
  <si>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</si>
  <si>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</si>
  <si>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</si>
  <si>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</si>
  <si>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</si>
  <si>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</si>
  <si>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</si>
  <si>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</si>
  <si>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</si>
  <si>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</si>
  <si>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</si>
  <si>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</si>
  <si>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</si>
  <si>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</si>
  <si>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</si>
  <si>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</si>
  <si>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</si>
  <si>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</si>
  <si>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</si>
  <si>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</si>
  <si>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</si>
  <si>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</si>
  <si>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</si>
  <si>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</si>
  <si>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</si>
  <si>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</si>
  <si>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</si>
  <si>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</si>
  <si>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</si>
  <si>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</si>
  <si>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</si>
  <si>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</si>
  <si>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</si>
  <si>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</si>
  <si>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</si>
  <si>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</si>
  <si>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</si>
  <si>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</si>
  <si>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</si>
  <si>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</si>
  <si>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</si>
  <si>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</si>
  <si>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</si>
  <si>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</si>
  <si>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</si>
  <si>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</si>
  <si>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</si>
  <si>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</si>
  <si>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</si>
  <si>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</si>
  <si>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</si>
  <si>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</si>
  <si>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</si>
  <si>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</si>
  <si>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</si>
  <si>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</si>
  <si>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</si>
  <si>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</si>
  <si>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</si>
  <si>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</si>
  <si>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</si>
  <si>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</si>
  <si>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</si>
  <si>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</si>
  <si>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</si>
  <si>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</si>
  <si>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</si>
  <si>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</si>
  <si>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</si>
  <si>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</si>
  <si>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</si>
  <si>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</si>
  <si>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</si>
  <si>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</si>
  <si>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</si>
  <si>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</si>
  <si>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</si>
  <si>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</si>
  <si>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</si>
  <si>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</si>
  <si>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</si>
  <si>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</si>
  <si>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</si>
  <si>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</si>
  <si>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</si>
  <si>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</si>
  <si>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</si>
  <si>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</si>
  <si>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</si>
  <si>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</si>
  <si>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</si>
  <si>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</si>
  <si>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</si>
  <si>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</si>
  <si>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</si>
  <si>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</si>
  <si>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</si>
  <si>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</si>
  <si>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</si>
  <si>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</si>
  <si>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</si>
  <si>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</si>
  <si>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</si>
  <si>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</si>
  <si>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</si>
  <si>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</si>
  <si>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</si>
  <si>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</si>
  <si>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</si>
  <si>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</si>
  <si>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</si>
  <si>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</si>
  <si>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</si>
  <si>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</si>
  <si>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</si>
  <si>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</si>
  <si>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</si>
  <si>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</si>
  <si>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</si>
  <si>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</si>
  <si>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</si>
  <si>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</si>
  <si>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</si>
  <si>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</si>
  <si>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</si>
  <si>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</si>
  <si>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</si>
  <si>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</si>
  <si>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</si>
  <si>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</si>
  <si>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</si>
  <si>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</si>
  <si>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</si>
  <si>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</si>
  <si>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</si>
  <si>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</si>
  <si>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</si>
  <si>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</si>
  <si>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</si>
  <si>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</si>
  <si>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</si>
  <si>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</si>
  <si>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</si>
  <si>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</si>
  <si>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</si>
  <si>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</si>
  <si>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</si>
  <si>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</si>
  <si>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</si>
  <si>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</si>
  <si>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</si>
  <si>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</si>
  <si>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</si>
  <si>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</si>
  <si>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</si>
  <si>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</si>
  <si>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</si>
  <si>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</si>
  <si>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</si>
  <si>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</si>
  <si>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</si>
  <si>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</si>
  <si>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</si>
  <si>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</si>
  <si>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</si>
  <si>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</si>
  <si>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</si>
  <si>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</si>
  <si>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</si>
  <si>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</si>
  <si>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</si>
  <si>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</si>
  <si>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</si>
  <si>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</si>
  <si>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</si>
  <si>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</si>
  <si>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</si>
  <si>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</si>
  <si>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</si>
  <si>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</si>
  <si>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</si>
  <si>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</si>
  <si>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</si>
  <si>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</si>
  <si>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</si>
  <si>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</si>
  <si>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</si>
  <si>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</si>
  <si>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</si>
  <si>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</si>
  <si>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</si>
  <si>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</si>
  <si>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</si>
  <si>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</si>
  <si>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</si>
  <si>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</si>
  <si>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</si>
  <si>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</si>
  <si>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</si>
  <si>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</si>
  <si>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</si>
  <si>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</si>
  <si>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</si>
  <si>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</si>
  <si>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</si>
  <si>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</si>
  <si>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</si>
  <si>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</si>
  <si>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</si>
  <si>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</si>
  <si>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</si>
  <si>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</si>
  <si>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</si>
  <si>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</si>
  <si>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</si>
  <si>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</si>
  <si>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</si>
  <si>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</si>
  <si>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</si>
  <si>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</si>
  <si>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</si>
  <si>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</si>
  <si>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</si>
  <si>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</si>
  <si>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</si>
  <si>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</si>
  <si>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</si>
  <si>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</si>
  <si>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</si>
  <si>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</si>
  <si>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</si>
  <si>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</si>
  <si>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</si>
  <si>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</si>
  <si>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</si>
  <si>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</si>
  <si>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</si>
  <si>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</si>
  <si>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</si>
  <si>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</si>
  <si>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</si>
  <si>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</si>
  <si>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</si>
  <si>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</si>
  <si>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</si>
  <si>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</si>
  <si>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</si>
  <si>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</si>
  <si>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</si>
  <si>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</si>
  <si>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</si>
  <si>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</si>
  <si>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</si>
  <si>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</si>
  <si>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</si>
  <si>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</si>
  <si>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</si>
  <si>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</si>
  <si>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</si>
  <si>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</si>
  <si>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</si>
  <si>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</si>
  <si>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</si>
  <si>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</si>
  <si>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</si>
  <si>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</si>
  <si>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</si>
  <si>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</si>
  <si>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</si>
  <si>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</si>
  <si>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</si>
  <si>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</si>
  <si>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</si>
  <si>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</si>
  <si>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</si>
  <si>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</si>
  <si>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</si>
  <si>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</si>
  <si>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</si>
  <si>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</si>
  <si>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</si>
  <si>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</si>
  <si>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</si>
  <si>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</si>
  <si>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</si>
  <si>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</si>
  <si>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</si>
  <si>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</si>
  <si>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</si>
  <si>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</si>
  <si>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</si>
  <si>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</si>
  <si>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</si>
  <si>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</si>
  <si>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</si>
  <si>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</si>
  <si>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</si>
  <si>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</si>
  <si>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</si>
  <si>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</si>
  <si>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</si>
  <si>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</si>
  <si>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</si>
  <si>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</si>
  <si>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</si>
  <si>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</si>
  <si>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</si>
  <si>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</si>
  <si>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</si>
  <si>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</si>
  <si>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</si>
  <si>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</si>
  <si>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</si>
  <si>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</si>
  <si>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</si>
  <si>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</si>
  <si>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</si>
  <si>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</si>
  <si>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</si>
  <si>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</si>
  <si>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</si>
  <si>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</si>
  <si>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</si>
  <si>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</si>
  <si>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</si>
  <si>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</si>
  <si>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</si>
  <si>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</si>
  <si>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</si>
  <si>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</si>
  <si>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</si>
  <si>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</si>
  <si>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</si>
  <si>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</si>
  <si>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</si>
  <si>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</si>
  <si>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</si>
  <si>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</si>
  <si>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</si>
  <si>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</si>
  <si>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</si>
  <si>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</si>
  <si>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</si>
  <si>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</si>
  <si>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</si>
  <si>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</si>
  <si>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</si>
  <si>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</si>
  <si>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</si>
  <si>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</si>
  <si>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</si>
  <si>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</si>
  <si>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</si>
  <si>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</si>
  <si>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</si>
  <si>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</si>
  <si>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</si>
  <si>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</si>
  <si>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</si>
  <si>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</si>
  <si>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</si>
  <si>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</si>
  <si>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</si>
  <si>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</si>
  <si>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</si>
  <si>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</si>
  <si>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</si>
  <si>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</si>
  <si>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</si>
  <si>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</si>
  <si>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</si>
  <si>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</si>
  <si>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</si>
  <si>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</si>
  <si>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</si>
  <si>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</si>
  <si>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</si>
  <si>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</si>
  <si>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</si>
  <si>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</si>
  <si>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</si>
  <si>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</si>
  <si>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</si>
  <si>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</si>
  <si>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</si>
  <si>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</si>
  <si>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</si>
  <si>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</si>
  <si>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</si>
  <si>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</si>
  <si>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</si>
  <si>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</si>
  <si>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</si>
  <si>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</si>
  <si>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</si>
  <si>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</si>
  <si>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</si>
  <si>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</si>
  <si>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</si>
  <si>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</si>
  <si>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</si>
  <si>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</si>
  <si>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</si>
  <si>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</si>
  <si>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</si>
  <si>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</si>
  <si>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</si>
  <si>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</si>
  <si>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</si>
  <si>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</si>
  <si>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</si>
  <si>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</si>
  <si>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</si>
  <si>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</si>
  <si>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</si>
  <si>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</si>
  <si>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</si>
  <si>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</si>
  <si>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</si>
  <si>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</si>
  <si>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</si>
  <si>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</si>
  <si>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</si>
  <si>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</si>
  <si>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</si>
  <si>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</si>
  <si>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</si>
  <si>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</si>
  <si>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</si>
  <si>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</si>
  <si>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</si>
  <si>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</si>
  <si>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</si>
  <si>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</si>
  <si>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</si>
  <si>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</si>
  <si>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</si>
  <si>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</si>
  <si>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</si>
  <si>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</si>
  <si>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</si>
  <si>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</si>
  <si>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</si>
  <si>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</si>
  <si>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</si>
  <si>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</si>
  <si>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</si>
  <si>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</si>
  <si>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</si>
  <si>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</si>
  <si>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</si>
  <si>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</si>
  <si>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</si>
  <si>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</si>
  <si>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</si>
  <si>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</si>
  <si>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</si>
  <si>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</si>
  <si>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</si>
  <si>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</si>
  <si>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</si>
  <si>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</si>
  <si>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</si>
  <si>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</si>
  <si>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</si>
  <si>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</si>
  <si>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</si>
  <si>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</si>
  <si>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</si>
  <si>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</si>
  <si>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</si>
  <si>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</si>
  <si>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</si>
  <si>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</si>
  <si>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</si>
  <si>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</si>
  <si>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</si>
  <si>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</si>
  <si>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</si>
  <si>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</si>
  <si>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</si>
  <si>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</si>
  <si>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</si>
  <si>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</si>
  <si>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</si>
  <si>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</si>
  <si>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</si>
  <si>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</si>
  <si>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</si>
  <si>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</si>
  <si>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</si>
  <si>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</si>
  <si>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</si>
  <si>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</si>
  <si>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</si>
  <si>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</si>
  <si>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</si>
  <si>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</si>
  <si>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</si>
  <si>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</si>
  <si>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</si>
  <si>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</si>
  <si>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</si>
  <si>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</si>
  <si>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</si>
  <si>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</si>
  <si>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</si>
  <si>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</si>
  <si>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</si>
  <si>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</si>
  <si>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</si>
  <si>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</si>
  <si>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</si>
  <si>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</si>
  <si>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</si>
  <si>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</si>
  <si>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</si>
  <si>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</si>
  <si>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</si>
  <si>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</si>
  <si>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</si>
  <si>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</si>
  <si>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</si>
  <si>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</si>
  <si>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</si>
  <si>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</si>
  <si>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</si>
  <si>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</si>
  <si>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</si>
  <si>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</si>
  <si>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</si>
  <si>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</si>
  <si>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</si>
  <si>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</si>
  <si>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</si>
  <si>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</si>
  <si>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</si>
  <si>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</si>
  <si>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</si>
  <si>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</si>
  <si>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</si>
  <si>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</si>
  <si>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</si>
  <si>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</si>
  <si>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</si>
  <si>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</si>
  <si>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</si>
  <si>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</si>
  <si>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</si>
  <si>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</si>
  <si>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</si>
  <si>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</si>
  <si>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</si>
  <si>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</si>
  <si>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</si>
  <si>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</si>
  <si>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</si>
  <si>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</si>
  <si>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</si>
  <si>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</si>
  <si>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</si>
  <si>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</si>
  <si>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</si>
  <si>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</si>
  <si>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</si>
  <si>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</si>
  <si>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</si>
  <si>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</si>
  <si>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</si>
  <si>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</si>
  <si>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</si>
  <si>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</si>
  <si>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</si>
  <si>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</si>
  <si>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</si>
  <si>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</si>
  <si>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</si>
  <si>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</si>
  <si>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</si>
  <si>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</si>
  <si>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</si>
  <si>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</si>
  <si>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</si>
  <si>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</si>
  <si>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</si>
  <si>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</si>
  <si>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</si>
  <si>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</si>
  <si>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</si>
  <si>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</si>
  <si>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</si>
  <si>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</si>
  <si>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</si>
  <si>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</si>
  <si>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</si>
  <si>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</si>
  <si>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</si>
  <si>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</si>
  <si>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</si>
  <si>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</si>
  <si>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</si>
  <si>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</si>
  <si>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</si>
  <si>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</si>
  <si>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</si>
  <si>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</si>
  <si>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</si>
  <si>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</si>
  <si>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</si>
  <si>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</si>
  <si>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</si>
  <si>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</si>
  <si>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</si>
  <si>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</si>
  <si>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</si>
  <si>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</si>
  <si>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</si>
  <si>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</si>
  <si>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</si>
  <si>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</si>
  <si>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</si>
  <si>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</si>
  <si>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</si>
  <si>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</si>
  <si>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</si>
  <si>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</si>
  <si>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</si>
  <si>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</si>
  <si>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</si>
  <si>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</si>
  <si>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</si>
  <si>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</si>
  <si>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</si>
  <si>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</si>
  <si>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</si>
  <si>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</si>
  <si>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</si>
  <si>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</si>
  <si>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</si>
  <si>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</si>
  <si>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</si>
  <si>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</si>
  <si>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</si>
  <si>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</si>
  <si>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</si>
  <si>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</si>
  <si>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</si>
  <si>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</si>
  <si>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</si>
  <si>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</si>
  <si>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</si>
  <si>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</si>
  <si>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</si>
  <si>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</si>
  <si>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</si>
  <si>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</si>
  <si>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</si>
  <si>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</si>
  <si>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</si>
  <si>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</si>
  <si>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</si>
  <si>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</si>
  <si>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</si>
  <si>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</si>
  <si>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</si>
  <si>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</si>
  <si>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</si>
  <si>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</si>
  <si>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</si>
  <si>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</si>
  <si>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</si>
  <si>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</si>
  <si>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</si>
  <si>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</si>
  <si>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</si>
  <si>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</si>
  <si>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</si>
  <si>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</si>
  <si>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</si>
  <si>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</si>
  <si>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</si>
  <si>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</si>
  <si>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</si>
  <si>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</si>
  <si>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</si>
  <si>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</si>
  <si>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</si>
  <si>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</si>
  <si>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</si>
  <si>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</si>
  <si>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</si>
  <si>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</si>
  <si>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</si>
  <si>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</si>
  <si>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</si>
  <si>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</si>
  <si>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</si>
  <si>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</si>
  <si>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</si>
  <si>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</si>
  <si>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</si>
  <si>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</si>
  <si>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</si>
  <si>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</si>
  <si>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</si>
  <si>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</si>
  <si>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</si>
  <si>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</si>
  <si>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</si>
  <si>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</si>
  <si>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</si>
  <si>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</si>
  <si>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</si>
  <si>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</si>
  <si>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</si>
  <si>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</si>
  <si>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</si>
  <si>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</si>
  <si>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</si>
  <si>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</si>
  <si>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</si>
  <si>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</si>
  <si>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</si>
  <si>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</si>
  <si>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</si>
  <si>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</si>
  <si>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</si>
  <si>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</si>
  <si>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</si>
  <si>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</si>
  <si>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</si>
  <si>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</si>
  <si>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</si>
  <si>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</si>
  <si>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</si>
  <si>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</si>
  <si>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</si>
  <si>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</si>
  <si>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</si>
  <si>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</si>
  <si>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</si>
  <si>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</si>
  <si>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</si>
  <si>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</si>
  <si>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</si>
  <si>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</si>
  <si>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</si>
  <si>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</si>
  <si>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</si>
  <si>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</si>
  <si>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</si>
  <si>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</si>
  <si>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</si>
  <si>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</si>
  <si>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</si>
  <si>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</si>
  <si>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</si>
  <si>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</si>
  <si>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</si>
  <si>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</si>
  <si>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</si>
  <si>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</si>
  <si>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</si>
  <si>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</si>
  <si>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</si>
  <si>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</si>
  <si>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</si>
  <si>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</si>
  <si>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</si>
  <si>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</si>
  <si>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</si>
  <si>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</si>
  <si>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</si>
  <si>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</si>
  <si>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</si>
  <si>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</si>
  <si>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</si>
  <si>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</si>
  <si>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</si>
  <si>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</si>
  <si>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</si>
  <si>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</si>
  <si>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</si>
  <si>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</si>
  <si>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</si>
  <si>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</si>
  <si>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</si>
  <si>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</si>
  <si>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</si>
  <si>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</si>
  <si>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</si>
  <si>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</si>
  <si>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</si>
  <si>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</si>
  <si>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</si>
  <si>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</si>
  <si>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</si>
  <si>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</si>
  <si>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</si>
  <si>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</si>
  <si>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</si>
  <si>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</si>
  <si>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</si>
  <si>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</si>
  <si>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</si>
  <si>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</si>
  <si>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</si>
  <si>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</si>
  <si>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</si>
  <si>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</si>
  <si>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</si>
  <si>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</si>
  <si>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</si>
  <si>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</si>
  <si>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</si>
  <si>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</si>
  <si>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</si>
  <si>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</si>
  <si>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</si>
  <si>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</si>
  <si>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</si>
  <si>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</si>
  <si>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</si>
  <si>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</si>
  <si>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</si>
  <si>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</si>
  <si>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</si>
  <si>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</si>
  <si>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</si>
  <si>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</si>
  <si>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</si>
  <si>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</si>
  <si>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</si>
  <si>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</si>
  <si>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</si>
  <si>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</si>
  <si>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</si>
  <si>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</si>
  <si>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</si>
  <si>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</si>
  <si>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</si>
  <si>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</si>
  <si>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</si>
  <si>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</si>
  <si>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</si>
  <si>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</si>
  <si>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</si>
  <si>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</si>
  <si>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</si>
  <si>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</si>
  <si>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</si>
  <si>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</si>
  <si>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</si>
  <si>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</si>
  <si>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</si>
  <si>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</si>
  <si>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</si>
  <si>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</si>
  <si>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</si>
  <si>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</si>
  <si>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</si>
  <si>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</si>
  <si>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</si>
  <si>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</si>
  <si>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</si>
  <si>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</si>
  <si>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</si>
  <si>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</si>
  <si>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</si>
  <si>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</si>
  <si>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</si>
  <si>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</si>
  <si>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</si>
  <si>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</si>
  <si>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</si>
  <si>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</si>
  <si>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</si>
  <si>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</si>
  <si>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</si>
  <si>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</si>
  <si>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</si>
  <si>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</si>
  <si>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</si>
  <si>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</si>
  <si>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</si>
  <si>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</si>
  <si>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</si>
  <si>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</si>
  <si>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</si>
  <si>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</si>
  <si>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</si>
  <si>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</si>
  <si>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</si>
  <si>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</si>
  <si>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</si>
  <si>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</si>
  <si>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</si>
  <si>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</si>
  <si>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</si>
  <si>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</si>
  <si>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</si>
  <si>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</si>
  <si>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</si>
  <si>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</si>
  <si>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</si>
  <si>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</si>
  <si>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</si>
  <si>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</si>
  <si>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</si>
  <si>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</si>
  <si>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</si>
  <si>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</si>
  <si>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</si>
  <si>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</si>
  <si>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</si>
  <si>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</si>
  <si>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</si>
  <si>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</si>
  <si>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</si>
  <si>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</si>
  <si>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</si>
  <si>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</si>
  <si>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</si>
  <si>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</si>
  <si>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</si>
  <si>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</si>
  <si>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</si>
  <si>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</si>
  <si>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</si>
  <si>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</si>
  <si>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</si>
  <si>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</si>
  <si>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</si>
  <si>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</si>
  <si>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</si>
  <si>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</si>
  <si>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</si>
  <si>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</si>
  <si>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</si>
  <si>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</si>
  <si>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</si>
  <si>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</si>
  <si>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</si>
  <si>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</si>
  <si>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</si>
  <si>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</si>
  <si>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</si>
  <si>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</si>
  <si>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</si>
  <si>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</si>
  <si>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</si>
  <si>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</si>
  <si>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</si>
  <si>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</si>
  <si>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</si>
  <si>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</si>
  <si>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</si>
  <si>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</si>
  <si>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</si>
  <si>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</si>
  <si>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</si>
  <si>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</si>
  <si>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</si>
  <si>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</si>
  <si>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</si>
  <si>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</si>
  <si>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</si>
  <si>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</si>
  <si>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</si>
  <si>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</si>
  <si>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</si>
  <si>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</si>
  <si>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</si>
  <si>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</si>
  <si>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</si>
  <si>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</si>
  <si>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</si>
  <si>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</si>
  <si>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</si>
  <si>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</si>
  <si>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</si>
  <si>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</si>
  <si>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</si>
  <si>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</si>
  <si>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</si>
  <si>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</si>
  <si>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</si>
  <si>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</si>
  <si>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</si>
  <si>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</si>
  <si>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</si>
  <si>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</si>
  <si>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</si>
  <si>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</si>
  <si>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</si>
  <si>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</si>
  <si>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</si>
  <si>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</si>
  <si>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</si>
  <si>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</si>
  <si>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</si>
  <si>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</si>
  <si>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</si>
  <si>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</si>
  <si>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</si>
  <si>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</si>
  <si>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</si>
  <si>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</si>
  <si>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</si>
  <si>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</si>
  <si>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</si>
  <si>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</si>
  <si>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</si>
  <si>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</si>
  <si>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</si>
  <si>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</si>
  <si>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</si>
  <si>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</si>
  <si>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</si>
  <si>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</si>
  <si>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</si>
  <si>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</si>
  <si>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</si>
  <si>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</si>
  <si>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</si>
  <si>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</si>
  <si>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</si>
  <si>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</si>
  <si>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</si>
  <si>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</si>
  <si>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</si>
  <si>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</si>
  <si>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</si>
  <si>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</si>
  <si>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</si>
  <si>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</si>
  <si>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</si>
  <si>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</si>
  <si>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</si>
  <si>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</si>
  <si>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</si>
  <si>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</si>
  <si>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</si>
  <si>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</si>
  <si>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</si>
  <si>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</si>
  <si>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</si>
  <si>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</si>
  <si>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</si>
  <si>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</si>
  <si>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</si>
  <si>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</si>
  <si>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</si>
  <si>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</si>
  <si>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</si>
  <si>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</si>
  <si>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</si>
  <si>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</si>
  <si>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</si>
  <si>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</si>
  <si>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</si>
  <si>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</si>
  <si>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</si>
  <si>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</si>
  <si>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</si>
  <si>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</si>
  <si>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</si>
  <si>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</si>
  <si>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</si>
  <si>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</si>
  <si>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</si>
  <si>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</si>
  <si>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</si>
  <si>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</si>
  <si>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</si>
  <si>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</si>
  <si>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</si>
  <si>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</si>
  <si>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</si>
  <si>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</si>
  <si>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</si>
  <si>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</si>
  <si>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</si>
  <si>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</si>
  <si>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</si>
  <si>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</si>
  <si>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</si>
  <si>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</si>
  <si>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</si>
  <si>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</si>
  <si>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</si>
  <si>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</si>
  <si>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</si>
  <si>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</si>
  <si>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</si>
  <si>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</si>
  <si>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</si>
  <si>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</si>
  <si>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</si>
  <si>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</si>
  <si>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</si>
  <si>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</si>
  <si>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</si>
  <si>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</si>
  <si>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</si>
  <si>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</si>
  <si>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</si>
  <si>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</si>
  <si>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</si>
  <si>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</si>
  <si>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</si>
  <si>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</si>
  <si>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</si>
  <si>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</si>
  <si>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</si>
  <si>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</si>
  <si>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</si>
  <si>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</si>
  <si>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</si>
  <si>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</si>
  <si>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</si>
  <si>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</si>
  <si>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</si>
  <si>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</si>
  <si>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</si>
  <si>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</si>
  <si>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</si>
  <si>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</si>
  <si>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</si>
  <si>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</si>
  <si>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</si>
  <si>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</si>
  <si>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</si>
  <si>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</si>
  <si>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</si>
  <si>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</si>
  <si>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</si>
  <si>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</si>
  <si>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</si>
  <si>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</si>
  <si>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</si>
  <si>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</si>
  <si>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</si>
  <si>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</si>
  <si>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</si>
  <si>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</si>
  <si>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</si>
  <si>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</si>
  <si>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</si>
  <si>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</si>
  <si>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</si>
  <si>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</si>
  <si>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</si>
  <si>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</si>
  <si>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</si>
  <si>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</si>
  <si>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</si>
  <si>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</si>
  <si>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</si>
  <si>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</si>
  <si>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</si>
  <si>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</si>
  <si>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</si>
  <si>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</si>
  <si>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</si>
  <si>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</si>
  <si>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</si>
  <si>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</si>
  <si>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</si>
  <si>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</si>
  <si>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</si>
  <si>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</si>
  <si>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</si>
  <si>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</si>
  <si>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</si>
  <si>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</si>
  <si>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</si>
  <si>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</si>
  <si>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</si>
  <si>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</si>
  <si>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</si>
  <si>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</si>
  <si>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</si>
  <si>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</si>
  <si>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</si>
  <si>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</si>
  <si>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</si>
  <si>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</si>
  <si>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</si>
  <si>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</si>
  <si>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</si>
  <si>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</si>
  <si>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</si>
  <si>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</si>
  <si>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</si>
  <si>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</si>
  <si>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</si>
  <si>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</si>
  <si>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</si>
  <si>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</si>
  <si>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</si>
  <si>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</si>
  <si>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</si>
  <si>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</si>
  <si>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</si>
  <si>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</si>
  <si>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</si>
  <si>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</si>
  <si>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</si>
  <si>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</si>
  <si>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</si>
  <si>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</si>
  <si>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</si>
  <si>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</si>
  <si>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</si>
  <si>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</si>
  <si>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</si>
  <si>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</si>
  <si>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</si>
  <si>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</si>
  <si>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</si>
  <si>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</si>
  <si>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</si>
  <si>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</si>
  <si>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</si>
  <si>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</si>
  <si>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</si>
  <si>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</si>
  <si>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</si>
  <si>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</si>
  <si>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</si>
  <si>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</si>
  <si>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</si>
  <si>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</si>
  <si>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</si>
  <si>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</si>
  <si>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</si>
  <si>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</si>
  <si>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</si>
  <si>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</si>
  <si>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</si>
  <si>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</si>
  <si>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</si>
  <si>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</si>
  <si>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</si>
  <si>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</si>
  <si>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</si>
  <si>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</si>
  <si>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</si>
  <si>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</si>
  <si>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</si>
  <si>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</si>
  <si>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</si>
  <si>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</si>
  <si>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</si>
  <si>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</si>
  <si>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</si>
  <si>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</si>
  <si>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</si>
  <si>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</si>
  <si>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</si>
  <si>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</si>
  <si>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</si>
  <si>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</si>
  <si>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</si>
  <si>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</si>
  <si>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</si>
  <si>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</si>
  <si>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</si>
  <si>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</si>
  <si>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</si>
  <si>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</si>
  <si>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</si>
  <si>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</si>
  <si>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</si>
  <si>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</si>
  <si>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</si>
  <si>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</si>
  <si>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</si>
  <si>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</si>
  <si>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</si>
  <si>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</si>
  <si>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</si>
  <si>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</si>
  <si>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</si>
  <si>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</si>
  <si>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</si>
  <si>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</si>
  <si>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</si>
  <si>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</si>
  <si>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</si>
  <si>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</si>
  <si>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</si>
  <si>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</si>
  <si>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</si>
  <si>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</si>
  <si>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</si>
  <si>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</si>
  <si>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</si>
  <si>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</si>
  <si>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</si>
  <si>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</si>
  <si>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</si>
  <si>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</si>
  <si>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</si>
  <si>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</si>
  <si>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</si>
  <si>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</si>
  <si>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</si>
  <si>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</si>
  <si>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</si>
  <si>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</si>
  <si>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</si>
  <si>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</si>
  <si>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</si>
  <si>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</si>
  <si>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</si>
  <si>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</si>
  <si>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</si>
  <si>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</si>
  <si>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</si>
  <si>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</si>
  <si>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</si>
  <si>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</si>
  <si>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</si>
  <si>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</si>
  <si>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</si>
  <si>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</si>
  <si>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</si>
  <si>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</si>
  <si>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</si>
  <si>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</si>
  <si>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</si>
  <si>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</si>
  <si>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</si>
  <si>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</si>
  <si>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</si>
  <si>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</si>
  <si>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</si>
  <si>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</si>
  <si>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</si>
  <si>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</si>
  <si>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</si>
  <si>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</si>
  <si>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</si>
  <si>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</si>
  <si>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</si>
  <si>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</si>
  <si>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</si>
  <si>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</si>
  <si>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</si>
  <si>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</si>
  <si>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</si>
  <si>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</si>
  <si>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</si>
  <si>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</si>
  <si>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</si>
  <si>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</si>
  <si>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</si>
  <si>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</si>
  <si>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</si>
  <si>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</si>
  <si>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</si>
  <si>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</si>
  <si>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</si>
  <si>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</si>
  <si>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</si>
  <si>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</si>
  <si>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</si>
  <si>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</si>
  <si>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</si>
  <si>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</si>
  <si>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</si>
  <si>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</si>
  <si>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</si>
  <si>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</si>
  <si>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</si>
  <si>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</si>
  <si>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</si>
  <si>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</si>
  <si>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</si>
  <si>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</si>
  <si>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</si>
  <si>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</si>
  <si>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</si>
  <si>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</si>
  <si>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</si>
  <si>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</si>
  <si>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</si>
  <si>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</si>
  <si>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</si>
  <si>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</si>
  <si>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</si>
  <si>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</si>
  <si>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</si>
  <si>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</si>
  <si>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</si>
  <si>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</si>
  <si>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</si>
  <si>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</si>
  <si>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</si>
  <si>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</si>
  <si>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</si>
  <si>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</si>
  <si>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</si>
  <si>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</si>
  <si>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</si>
  <si>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</si>
  <si>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</si>
  <si>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</si>
  <si>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</si>
  <si>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</si>
  <si>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</si>
  <si>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</si>
  <si>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</si>
  <si>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</si>
  <si>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</si>
  <si>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</si>
  <si>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</si>
  <si>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</si>
  <si>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</si>
  <si>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</si>
  <si>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</si>
  <si>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</si>
  <si>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</si>
  <si>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</si>
  <si>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</si>
  <si>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</si>
  <si>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</si>
  <si>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</si>
  <si>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</si>
  <si>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</si>
  <si>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</si>
  <si>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</si>
  <si>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</si>
  <si>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</si>
  <si>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</si>
  <si>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</si>
  <si>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</si>
  <si>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</si>
  <si>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</si>
  <si>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</si>
  <si>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</si>
  <si>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</si>
  <si>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</si>
  <si>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</si>
  <si>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</si>
  <si>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</si>
  <si>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</si>
  <si>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</si>
  <si>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</si>
  <si>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</si>
  <si>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</si>
  <si>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</si>
  <si>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</si>
  <si>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</si>
  <si>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</si>
  <si>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</si>
  <si>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</si>
  <si>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</si>
  <si>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</si>
  <si>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</si>
  <si>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</si>
  <si>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</si>
  <si>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</si>
  <si>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</si>
  <si>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</si>
  <si>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</si>
  <si>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</si>
  <si>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</si>
  <si>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</si>
  <si>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</si>
  <si>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</si>
  <si>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</si>
  <si>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</si>
  <si>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</si>
  <si>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</si>
  <si>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</si>
  <si>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</si>
  <si>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</si>
  <si>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</si>
  <si>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</si>
  <si>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</si>
  <si>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</si>
  <si>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</si>
  <si>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</si>
  <si>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</si>
  <si>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</si>
  <si>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</si>
  <si>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</si>
  <si>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</si>
  <si>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</si>
  <si>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</si>
  <si>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</si>
  <si>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</si>
  <si>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</si>
  <si>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</si>
  <si>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</si>
  <si>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</si>
  <si>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</si>
  <si>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</si>
  <si>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</si>
  <si>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</si>
  <si>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</si>
  <si>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</si>
  <si>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</si>
  <si>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</si>
  <si>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</si>
  <si>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</si>
  <si>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</si>
  <si>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</si>
  <si>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</si>
  <si>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</si>
  <si>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</si>
  <si>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</si>
  <si>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</si>
  <si>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</si>
  <si>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</si>
  <si>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</si>
  <si>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</si>
  <si>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</si>
  <si>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</si>
  <si>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</si>
  <si>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</si>
  <si>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</si>
  <si>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</si>
  <si>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</si>
  <si>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</si>
  <si>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</si>
  <si>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</si>
  <si>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</si>
  <si>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</si>
  <si>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</si>
  <si>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</si>
  <si>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</si>
  <si>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</si>
  <si>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</si>
  <si>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</si>
  <si>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</si>
  <si>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</si>
  <si>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</si>
  <si>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</si>
  <si>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</si>
  <si>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</si>
  <si>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</si>
  <si>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</si>
  <si>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</si>
  <si>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</si>
  <si>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</si>
  <si>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</si>
  <si>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</si>
  <si>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</si>
  <si>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</si>
  <si>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</si>
  <si>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</si>
  <si>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</si>
  <si>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</si>
  <si>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</si>
  <si>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</si>
  <si>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</si>
  <si>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</si>
  <si>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</si>
  <si>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</si>
  <si>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</si>
  <si>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</si>
  <si>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</si>
  <si>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</si>
  <si>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</si>
  <si>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</si>
  <si>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</si>
  <si>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</si>
  <si>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</si>
  <si>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</si>
  <si>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</si>
  <si>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</si>
  <si>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</si>
  <si>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</si>
  <si>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</si>
  <si>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</si>
  <si>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</si>
  <si>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</si>
  <si>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</si>
  <si>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</si>
  <si>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</si>
  <si>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</si>
  <si>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</si>
  <si>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</si>
  <si>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</si>
  <si>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</si>
  <si>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</si>
  <si>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</si>
  <si>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</si>
  <si>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</si>
  <si>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</si>
  <si>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</si>
  <si>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</si>
  <si>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</si>
  <si>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</si>
  <si>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</si>
  <si>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</si>
  <si>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</si>
  <si>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</si>
  <si>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</si>
  <si>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</si>
  <si>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</si>
  <si>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</si>
  <si>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</si>
  <si>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</si>
  <si>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</si>
  <si>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</si>
  <si>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</si>
  <si>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</si>
  <si>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</si>
  <si>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</si>
  <si>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</si>
  <si>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</si>
  <si>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</si>
  <si>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</si>
  <si>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</si>
  <si>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</si>
  <si>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</si>
  <si>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</si>
  <si>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</si>
  <si>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</si>
  <si>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</si>
  <si>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</si>
  <si>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</si>
  <si>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</si>
  <si>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</si>
  <si>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</si>
  <si>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</si>
  <si>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</si>
  <si>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</si>
  <si>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</si>
  <si>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</si>
  <si>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</si>
  <si>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</si>
  <si>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</si>
  <si>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</si>
  <si>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</si>
  <si>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</si>
  <si>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</si>
  <si>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</si>
  <si>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</si>
  <si>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</si>
  <si>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</si>
  <si>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</si>
  <si>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</si>
  <si>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</si>
  <si>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</si>
  <si>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</si>
  <si>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</si>
  <si>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</si>
  <si>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</si>
  <si>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</si>
  <si>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</si>
  <si>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</si>
  <si>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</si>
  <si>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</si>
  <si>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</si>
  <si>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</si>
  <si>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</si>
  <si>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</si>
  <si>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</si>
  <si>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</si>
  <si>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</si>
  <si>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</si>
  <si>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</si>
  <si>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</si>
  <si>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</si>
  <si>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</si>
  <si>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</si>
  <si>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</si>
  <si>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</si>
  <si>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</si>
  <si>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</si>
  <si>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</si>
  <si>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</si>
  <si>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</si>
  <si>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</si>
  <si>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</si>
  <si>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</si>
  <si>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</si>
  <si>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</si>
  <si>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</si>
  <si>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</si>
  <si>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</si>
  <si>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</si>
  <si>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</si>
  <si>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</si>
  <si>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</si>
  <si>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</si>
  <si>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</si>
  <si>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</si>
  <si>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</si>
  <si>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</si>
  <si>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</si>
  <si>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</si>
  <si>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</si>
  <si>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</si>
  <si>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</si>
  <si>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</si>
  <si>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</si>
  <si>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</si>
  <si>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</si>
  <si>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</si>
  <si>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</si>
  <si>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</si>
  <si>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</si>
  <si>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</si>
  <si>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</si>
  <si>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</si>
  <si>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</si>
  <si>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</si>
  <si>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</si>
  <si>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</si>
  <si>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</si>
  <si>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</si>
  <si>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</si>
  <si>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</si>
  <si>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</si>
  <si>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</si>
  <si>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</si>
  <si>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</si>
  <si>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</si>
  <si>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</si>
  <si>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</si>
  <si>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</si>
  <si>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</si>
  <si>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</si>
  <si>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</si>
  <si>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</si>
  <si>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</si>
  <si>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</si>
  <si>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</si>
  <si>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</si>
  <si>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</si>
  <si>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</si>
  <si>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</si>
  <si>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</si>
  <si>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</si>
  <si>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</si>
  <si>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</si>
  <si>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</si>
  <si>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</si>
  <si>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</si>
  <si>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</si>
  <si>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</si>
  <si>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</si>
  <si>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</si>
  <si>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</si>
  <si>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</si>
  <si>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</si>
  <si>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</si>
  <si>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</si>
  <si>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</si>
  <si>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</si>
  <si>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</si>
  <si>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</si>
  <si>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</si>
  <si>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</si>
  <si>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</si>
  <si>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</si>
  <si>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</si>
  <si>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</si>
  <si>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</si>
  <si>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</si>
  <si>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</si>
  <si>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</si>
  <si>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</si>
  <si>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</si>
  <si>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</si>
  <si>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</si>
  <si>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</si>
  <si>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</si>
  <si>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</si>
  <si>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</si>
  <si>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</si>
  <si>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</si>
  <si>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</si>
  <si>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</si>
  <si>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</si>
  <si>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</si>
  <si>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</si>
  <si>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</si>
  <si>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</si>
  <si>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</si>
  <si>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</si>
  <si>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</si>
  <si>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</si>
  <si>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</si>
  <si>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</si>
  <si>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</si>
  <si>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</si>
  <si>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</si>
  <si>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</si>
  <si>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</si>
  <si>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</si>
  <si>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</si>
  <si>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</si>
  <si>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</si>
  <si>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</si>
  <si>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</si>
  <si>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</si>
  <si>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</si>
  <si>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</si>
  <si>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</si>
  <si>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</si>
  <si>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</si>
  <si>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</si>
  <si>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</si>
  <si>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</si>
  <si>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</si>
  <si>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</si>
  <si>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</si>
  <si>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</si>
  <si>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</si>
  <si>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</si>
  <si>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</si>
  <si>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</si>
  <si>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</si>
  <si>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</si>
  <si>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</si>
  <si>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</si>
  <si>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</si>
  <si>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</si>
  <si>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</si>
  <si>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</si>
  <si>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</si>
  <si>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</si>
  <si>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</si>
  <si>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</si>
  <si>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</si>
  <si>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</si>
  <si>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</si>
  <si>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</si>
  <si>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</si>
  <si>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</si>
  <si>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</si>
  <si>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</si>
  <si>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</si>
  <si>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</si>
  <si>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</si>
  <si>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</si>
  <si>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</si>
  <si>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</si>
  <si>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</si>
  <si>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</si>
  <si>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</si>
  <si>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</si>
  <si>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</si>
  <si>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</si>
  <si>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</si>
  <si>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</si>
  <si>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</si>
  <si>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</si>
  <si>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</si>
  <si>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</si>
  <si>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</si>
  <si>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</si>
  <si>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</si>
  <si>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</si>
  <si>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</si>
  <si>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</si>
  <si>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</si>
  <si>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</si>
  <si>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</si>
  <si>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</si>
  <si>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</si>
  <si>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</si>
  <si>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</si>
  <si>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</si>
  <si>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</si>
  <si>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</si>
  <si>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</si>
  <si>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</si>
  <si>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</si>
  <si>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</si>
  <si>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</si>
  <si>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</si>
  <si>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</si>
  <si>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</si>
  <si>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</si>
  <si>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</si>
  <si>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</si>
  <si>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</si>
  <si>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</si>
  <si>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</si>
  <si>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</si>
  <si>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</si>
  <si>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</si>
  <si>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</si>
  <si>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</si>
  <si>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</si>
  <si>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</si>
  <si>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</si>
  <si>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</si>
  <si>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</si>
  <si>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</si>
  <si>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</si>
  <si>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</si>
  <si>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</si>
  <si>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</si>
  <si>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</si>
  <si>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</si>
  <si>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</si>
  <si>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</si>
  <si>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</si>
  <si>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</si>
  <si>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</si>
  <si>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</si>
  <si>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</si>
  <si>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</si>
  <si>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</si>
  <si>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</si>
  <si>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</si>
  <si>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</si>
  <si>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</si>
  <si>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</si>
  <si>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</si>
  <si>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</si>
  <si>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</si>
  <si>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</si>
  <si>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</si>
  <si>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</si>
  <si>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</si>
  <si>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</si>
  <si>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</si>
  <si>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</si>
  <si>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</si>
  <si>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</si>
  <si>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</si>
  <si>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</si>
  <si>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</si>
  <si>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</si>
  <si>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</si>
  <si>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</si>
  <si>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</si>
  <si>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</si>
  <si>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</si>
  <si>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</si>
  <si>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</si>
  <si>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</si>
  <si>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</si>
  <si>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</si>
  <si>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</si>
  <si>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</si>
  <si>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</si>
  <si>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</si>
  <si>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</si>
  <si>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</si>
  <si>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</si>
  <si>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</si>
  <si>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</si>
  <si>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</si>
  <si>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</si>
  <si>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</si>
  <si>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</si>
  <si>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</si>
  <si>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</si>
  <si>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</si>
  <si>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</si>
  <si>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</si>
  <si>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</si>
  <si>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</si>
  <si>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</si>
  <si>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</si>
  <si>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</si>
  <si>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</si>
  <si>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</si>
  <si>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</si>
  <si>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</si>
  <si>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</si>
  <si>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</si>
  <si>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</si>
  <si>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</si>
  <si>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</si>
  <si>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</si>
  <si>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</si>
  <si>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</si>
  <si>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</si>
  <si>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</si>
  <si>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</si>
  <si>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</si>
  <si>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</si>
  <si>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</si>
  <si>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</si>
  <si>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</si>
  <si>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</si>
  <si>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</si>
  <si>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</si>
  <si>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</si>
  <si>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</si>
  <si>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</si>
  <si>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</si>
  <si>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</si>
  <si>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</si>
  <si>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</si>
  <si>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</si>
  <si>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</si>
  <si>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</si>
  <si>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</si>
  <si>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</si>
  <si>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</si>
  <si>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</si>
  <si>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</si>
  <si>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</si>
  <si>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</si>
  <si>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</si>
  <si>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</si>
  <si>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</si>
  <si>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</si>
  <si>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</si>
  <si>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</si>
  <si>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</si>
  <si>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</si>
  <si>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</si>
  <si>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</si>
  <si>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</si>
  <si>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</si>
  <si>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</si>
  <si>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</si>
  <si>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</si>
  <si>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</si>
  <si>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</si>
  <si>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</si>
  <si>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</si>
  <si>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</si>
  <si>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</si>
  <si>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</si>
  <si>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</si>
  <si>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</si>
  <si>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</si>
  <si>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</si>
  <si>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</si>
  <si>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</si>
  <si>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</si>
  <si>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</si>
  <si>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</si>
  <si>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</si>
  <si>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</si>
  <si>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</si>
  <si>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</si>
  <si>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</si>
  <si>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</si>
  <si>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</si>
  <si>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</si>
  <si>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</si>
  <si>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</si>
  <si>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</si>
  <si>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</si>
  <si>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</si>
  <si>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</si>
  <si>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</si>
  <si>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</si>
  <si>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</si>
  <si>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</si>
  <si>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</si>
  <si>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</si>
  <si>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</si>
  <si>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</si>
  <si>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</si>
  <si>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</si>
  <si>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</si>
  <si>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</si>
  <si>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</si>
  <si>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</si>
  <si>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</si>
  <si>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</si>
  <si>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</si>
  <si>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</si>
  <si>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</si>
  <si>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</si>
  <si>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</si>
  <si>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</si>
  <si>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</si>
  <si>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</si>
  <si>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</si>
  <si>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</si>
  <si>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</si>
  <si>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</si>
  <si>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</si>
  <si>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</si>
  <si>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</si>
  <si>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</si>
  <si>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</si>
  <si>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</si>
  <si>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</si>
  <si>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</si>
  <si>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</si>
  <si>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</si>
  <si>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</si>
  <si>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</si>
  <si>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</si>
  <si>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</si>
  <si>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</si>
  <si>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</si>
  <si>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</si>
  <si>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</si>
  <si>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</si>
  <si>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</si>
  <si>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</si>
  <si>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</si>
  <si>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</si>
  <si>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</si>
  <si>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</si>
  <si>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</si>
  <si>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</si>
  <si>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</si>
  <si>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</si>
  <si>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</si>
  <si>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</si>
  <si>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</si>
  <si>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</si>
  <si>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</si>
  <si>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</si>
  <si>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</si>
  <si>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</si>
  <si>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</si>
  <si>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</si>
  <si>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</si>
  <si>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</si>
  <si>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</si>
  <si>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</si>
  <si>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</si>
  <si>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</si>
  <si>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</si>
  <si>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</si>
  <si>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</si>
  <si>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</si>
  <si>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</si>
  <si>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</si>
  <si>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</si>
  <si>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</si>
  <si>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</si>
  <si>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</si>
  <si>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</si>
  <si>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</si>
  <si>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</si>
  <si>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</si>
  <si>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</si>
  <si>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</si>
  <si>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</si>
  <si>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</si>
  <si>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</si>
  <si>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</si>
  <si>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</si>
  <si>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</si>
  <si>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</si>
  <si>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</si>
  <si>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</si>
  <si>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</si>
  <si>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</si>
  <si>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</si>
  <si>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</si>
  <si>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</si>
  <si>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</si>
  <si>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</si>
  <si>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</si>
  <si>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</si>
  <si>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</si>
  <si>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</si>
  <si>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</si>
  <si>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</si>
  <si>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</si>
  <si>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</si>
  <si>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</si>
  <si>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</si>
  <si>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</si>
  <si>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</si>
  <si>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</si>
  <si>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</si>
  <si>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</si>
  <si>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</si>
  <si>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</si>
  <si>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</si>
  <si>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</si>
  <si>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</si>
  <si>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</si>
  <si>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</si>
  <si>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</si>
  <si>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</si>
  <si>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</si>
  <si>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</si>
  <si>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</si>
  <si>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</si>
  <si>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</si>
  <si>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</si>
  <si>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</si>
  <si>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</si>
  <si>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</si>
  <si>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</si>
  <si>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</si>
  <si>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</si>
  <si>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</si>
  <si>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</si>
  <si>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</si>
  <si>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</si>
  <si>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</si>
  <si>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</si>
  <si>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</si>
  <si>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</si>
  <si>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</si>
  <si>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</si>
  <si>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</si>
  <si>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</si>
  <si>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</si>
  <si>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</si>
  <si>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</si>
  <si>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</si>
  <si>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</si>
  <si>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</si>
  <si>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</si>
  <si>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</si>
  <si>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</si>
  <si>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</si>
  <si>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</si>
  <si>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</si>
  <si>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</si>
  <si>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</si>
  <si>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</si>
  <si>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</si>
  <si>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</si>
  <si>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</si>
  <si>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</si>
  <si>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</si>
  <si>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</si>
  <si>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</si>
  <si>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</si>
  <si>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</si>
  <si>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</si>
  <si>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</si>
  <si>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</si>
  <si>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</si>
  <si>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</si>
  <si>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</si>
  <si>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</si>
  <si>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</si>
  <si>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</si>
  <si>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</si>
  <si>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</si>
  <si>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</si>
  <si>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</si>
  <si>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</si>
  <si>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</si>
  <si>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</si>
  <si>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</si>
  <si>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</si>
  <si>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</si>
  <si>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</si>
  <si>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</si>
  <si>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</si>
  <si>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</si>
  <si>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</si>
  <si>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</si>
  <si>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</si>
  <si>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</si>
  <si>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</si>
  <si>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</si>
  <si>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</si>
  <si>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</si>
  <si>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</si>
  <si>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</si>
  <si>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</si>
  <si>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</si>
  <si>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</si>
  <si>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</si>
  <si>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</si>
  <si>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</si>
  <si>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</si>
  <si>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</si>
  <si>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</si>
  <si>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</si>
  <si>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</si>
  <si>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</si>
  <si>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</si>
  <si>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</si>
  <si>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</si>
  <si>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</si>
  <si>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</si>
  <si>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</si>
  <si>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</si>
  <si>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</si>
  <si>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</si>
  <si>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</si>
  <si>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</si>
  <si>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</si>
  <si>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</si>
  <si>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</si>
  <si>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</si>
  <si>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</si>
  <si>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</si>
  <si>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</si>
  <si>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</si>
  <si>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</si>
  <si>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</si>
  <si>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</si>
  <si>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</si>
  <si>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</si>
  <si>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</si>
  <si>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</si>
  <si>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</si>
  <si>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</si>
  <si>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</si>
  <si>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</si>
  <si>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</si>
  <si>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</si>
  <si>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</si>
  <si>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</si>
  <si>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</si>
  <si>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</si>
  <si>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</si>
  <si>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</si>
  <si>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</si>
  <si>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</si>
  <si>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</si>
  <si>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</si>
  <si>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</si>
  <si>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</si>
  <si>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</si>
  <si>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</si>
  <si>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</si>
  <si>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</si>
  <si>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</si>
  <si>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</si>
  <si>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</si>
  <si>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</si>
  <si>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</si>
  <si>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</si>
  <si>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</si>
  <si>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</si>
  <si>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</si>
  <si>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</si>
  <si>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</si>
  <si>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</si>
  <si>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</si>
  <si>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</si>
  <si>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</si>
  <si>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</si>
  <si>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</si>
  <si>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</si>
  <si>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</si>
  <si>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</si>
  <si>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</si>
  <si>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</si>
  <si>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</si>
  <si>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</si>
  <si>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</si>
  <si>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</si>
  <si>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</si>
  <si>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</si>
  <si>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</si>
  <si>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</si>
  <si>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</si>
  <si>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</si>
  <si>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</si>
  <si>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</si>
  <si>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</si>
  <si>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</si>
  <si>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</si>
  <si>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</si>
  <si>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</si>
  <si>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</si>
  <si>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</si>
  <si>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</si>
  <si>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</si>
  <si>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</si>
  <si>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</si>
  <si>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</si>
  <si>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</si>
  <si>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</si>
  <si>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</si>
  <si>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</si>
  <si>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</si>
  <si>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</si>
  <si>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</si>
  <si>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</si>
  <si>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</si>
  <si>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</si>
  <si>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</si>
  <si>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</si>
  <si>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</si>
  <si>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</si>
  <si>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</si>
  <si>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</si>
  <si>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</si>
  <si>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</si>
  <si>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</si>
  <si>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</si>
  <si>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</si>
  <si>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</si>
  <si>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</si>
  <si>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</si>
  <si>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</si>
  <si>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</si>
  <si>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</si>
  <si>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</si>
  <si>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</si>
  <si>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</si>
  <si>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</si>
  <si>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</si>
  <si>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</si>
  <si>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</si>
  <si>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</si>
  <si>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</si>
  <si>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</si>
  <si>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</si>
  <si>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</si>
  <si>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</si>
  <si>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</si>
  <si>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</si>
  <si>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</si>
  <si>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</si>
  <si>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</si>
  <si>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</si>
  <si>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</si>
  <si>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</si>
  <si>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</si>
  <si>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</si>
  <si>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</si>
  <si>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</si>
  <si>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</si>
  <si>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</si>
  <si>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</si>
  <si>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</si>
  <si>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</si>
  <si>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</si>
  <si>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</si>
  <si>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</si>
  <si>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</si>
  <si>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</si>
  <si>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</si>
  <si>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</si>
  <si>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</si>
  <si>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</si>
  <si>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</si>
  <si>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</si>
  <si>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</si>
  <si>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</si>
  <si>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</si>
  <si>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</si>
  <si>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</si>
  <si>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</si>
  <si>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</si>
  <si>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</si>
  <si>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</si>
  <si>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</si>
  <si>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</si>
  <si>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</si>
  <si>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</si>
  <si>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</si>
  <si>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</si>
  <si>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</si>
  <si>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</si>
  <si>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</si>
  <si>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</si>
  <si>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</si>
  <si>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</si>
  <si>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</si>
  <si>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</si>
  <si>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</si>
  <si>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</si>
  <si>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</si>
  <si>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</si>
  <si>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</si>
  <si>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</si>
  <si>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</si>
  <si>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</si>
  <si>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</si>
  <si>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</si>
  <si>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</si>
  <si>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</si>
  <si>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</si>
  <si>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</si>
  <si>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</si>
  <si>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</si>
  <si>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</si>
  <si>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</si>
  <si>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</si>
  <si>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</si>
  <si>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</si>
  <si>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</si>
  <si>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</si>
  <si>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</si>
  <si>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</si>
  <si>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</si>
  <si>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</si>
  <si>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</si>
  <si>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</si>
  <si>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</si>
  <si>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</si>
  <si>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</si>
  <si>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</si>
  <si>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</si>
  <si>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</si>
  <si>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</si>
  <si>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</si>
  <si>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</si>
  <si>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</si>
  <si>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</si>
  <si>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</si>
  <si>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</si>
  <si>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</si>
  <si>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</si>
  <si>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</si>
  <si>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</si>
  <si>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</si>
  <si>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</si>
  <si>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</si>
  <si>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</si>
  <si>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</si>
  <si>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</si>
  <si>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</si>
  <si>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</si>
  <si>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</si>
  <si>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</si>
  <si>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</si>
  <si>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</si>
  <si>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</si>
  <si>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</si>
  <si>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</si>
  <si>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</si>
  <si>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</si>
  <si>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</si>
  <si>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</si>
  <si>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</si>
  <si>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</si>
  <si>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</si>
  <si>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</si>
  <si>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</si>
  <si>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</si>
  <si>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</si>
  <si>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</si>
  <si>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</si>
  <si>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</si>
  <si>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</si>
  <si>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</si>
  <si>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</si>
  <si>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</si>
  <si>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</si>
  <si>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</si>
  <si>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</si>
  <si>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</si>
  <si>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</si>
  <si>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</si>
  <si>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</si>
  <si>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</si>
  <si>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</si>
  <si>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</si>
  <si>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</si>
  <si>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</si>
  <si>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</si>
  <si>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</si>
  <si>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</si>
  <si>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</si>
  <si>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</si>
  <si>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</si>
  <si>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</si>
  <si>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</si>
  <si>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</si>
  <si>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</si>
  <si>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</si>
  <si>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</si>
  <si>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</si>
  <si>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</si>
  <si>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</si>
  <si>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</si>
  <si>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</si>
  <si>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</si>
  <si>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</si>
  <si>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</si>
  <si>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</si>
  <si>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</si>
  <si>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</si>
  <si>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</si>
  <si>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</si>
  <si>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</si>
  <si>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</si>
  <si>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</si>
  <si>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</si>
  <si>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</si>
  <si>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</si>
  <si>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</si>
  <si>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</si>
  <si>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</si>
  <si>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</si>
  <si>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</si>
  <si>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</si>
  <si>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</si>
  <si>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</si>
  <si>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</si>
  <si>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</si>
  <si>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</si>
  <si>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</si>
  <si>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</si>
  <si>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</si>
  <si>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</si>
  <si>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</si>
  <si>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</si>
  <si>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</si>
  <si>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</si>
  <si>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</si>
  <si>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</si>
  <si>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</si>
  <si>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</si>
  <si>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</si>
  <si>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</si>
  <si>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</si>
  <si>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</si>
  <si>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</si>
  <si>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</si>
  <si>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</si>
  <si>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</si>
  <si>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</si>
  <si>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</si>
  <si>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</si>
  <si>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</si>
  <si>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</si>
  <si>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</si>
  <si>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</si>
  <si>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</si>
  <si>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</si>
  <si>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</si>
  <si>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</si>
  <si>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</si>
  <si>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</si>
  <si>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</si>
  <si>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</si>
  <si>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</si>
  <si>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</si>
  <si>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</si>
  <si>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</si>
  <si>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</si>
  <si>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</si>
  <si>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</si>
  <si>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</si>
  <si>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</si>
  <si>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</si>
  <si>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</si>
  <si>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</si>
  <si>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</si>
  <si>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</si>
  <si>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</si>
  <si>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</si>
  <si>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</si>
  <si>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</si>
  <si>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</si>
  <si>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</si>
  <si>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</si>
  <si>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</si>
  <si>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</si>
  <si>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</si>
  <si>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</si>
  <si>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</si>
  <si>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</si>
  <si>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</si>
  <si>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</si>
  <si>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</si>
  <si>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</si>
  <si>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</si>
  <si>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</si>
  <si>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</si>
  <si>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</si>
  <si>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</si>
  <si>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</si>
  <si>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</si>
  <si>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</si>
  <si>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</si>
  <si>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</si>
  <si>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</si>
  <si>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</si>
  <si>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</si>
  <si>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</si>
  <si>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</si>
  <si>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</si>
  <si>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</si>
  <si>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</si>
  <si>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</si>
  <si>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</si>
  <si>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</si>
  <si>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</si>
  <si>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</si>
  <si>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</si>
  <si>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</si>
  <si>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</si>
  <si>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</si>
  <si>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</si>
  <si>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</si>
  <si>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</si>
  <si>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</si>
  <si>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</si>
  <si>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</si>
  <si>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</si>
  <si>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</si>
  <si>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</si>
  <si>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</si>
  <si>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</si>
  <si>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</si>
  <si>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</si>
  <si>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</si>
  <si>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</si>
  <si>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</si>
  <si>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</si>
  <si>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</si>
  <si>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</si>
  <si>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</si>
  <si>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</si>
  <si>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</si>
  <si>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</si>
  <si>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</si>
  <si>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</si>
  <si>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</si>
  <si>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</si>
  <si>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</si>
  <si>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</si>
  <si>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</si>
  <si>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</si>
  <si>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</si>
  <si>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</si>
  <si>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</si>
  <si>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</si>
  <si>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</si>
  <si>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</si>
  <si>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</si>
  <si>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</si>
  <si>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</si>
  <si>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</si>
  <si>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</si>
  <si>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</si>
  <si>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</si>
  <si>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</si>
  <si>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</si>
  <si>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</si>
  <si>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</si>
  <si>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</si>
  <si>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</si>
  <si>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</si>
  <si>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</si>
  <si>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</si>
  <si>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</si>
  <si>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</si>
  <si>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</si>
  <si>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</si>
  <si>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</si>
  <si>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</si>
  <si>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</si>
  <si>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</si>
  <si>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</si>
  <si>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</si>
  <si>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</si>
  <si>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</si>
  <si>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</si>
  <si>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</si>
  <si>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</si>
  <si>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</si>
  <si>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</si>
  <si>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</si>
  <si>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</si>
  <si>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</si>
  <si>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</si>
  <si>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</si>
  <si>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</si>
  <si>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</si>
  <si>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</si>
  <si>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</si>
  <si>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</si>
  <si>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</si>
  <si>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</si>
  <si>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</si>
  <si>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</si>
  <si>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</si>
  <si>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</si>
  <si>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</si>
  <si>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</si>
  <si>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</si>
  <si>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</si>
  <si>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</si>
  <si>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</si>
  <si>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</si>
  <si>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</si>
  <si>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</si>
  <si>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</si>
  <si>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</si>
  <si>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</si>
  <si>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</si>
  <si>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</si>
  <si>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</si>
  <si>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</si>
  <si>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</si>
  <si>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</si>
  <si>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</si>
  <si>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</si>
  <si>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</si>
  <si>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</si>
  <si>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</si>
  <si>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</si>
  <si>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</si>
  <si>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</si>
  <si>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</si>
  <si>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</si>
  <si>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</si>
  <si>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</si>
  <si>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</si>
  <si>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</si>
  <si>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</si>
  <si>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</si>
  <si>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</si>
  <si>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</si>
  <si>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</si>
  <si>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</si>
  <si>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</si>
  <si>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</si>
  <si>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</si>
  <si>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</si>
  <si>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</si>
  <si>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</si>
  <si>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</si>
  <si>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</si>
  <si>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</si>
  <si>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</si>
  <si>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</si>
  <si>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</si>
  <si>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</si>
  <si>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</si>
  <si>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</si>
  <si>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</si>
  <si>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</si>
  <si>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</si>
  <si>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</si>
  <si>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</si>
  <si>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</si>
  <si>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</si>
  <si>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</si>
  <si>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</si>
  <si>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</si>
  <si>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</si>
  <si>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</si>
  <si>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</si>
  <si>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</si>
  <si>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</si>
  <si>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</si>
  <si>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</si>
  <si>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</si>
  <si>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</si>
  <si>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</si>
  <si>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</si>
  <si>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</si>
  <si>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</si>
  <si>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</si>
  <si>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</si>
  <si>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</si>
  <si>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</si>
  <si>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</si>
  <si>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</si>
  <si>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</si>
  <si>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</si>
  <si>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</si>
  <si>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</si>
  <si>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</si>
  <si>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</si>
  <si>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</si>
  <si>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</si>
  <si>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</si>
  <si>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</si>
  <si>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</si>
  <si>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</si>
  <si>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</si>
  <si>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</si>
  <si>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</si>
  <si>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</si>
  <si>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</si>
  <si>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</si>
  <si>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</si>
  <si>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</si>
  <si>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</si>
  <si>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</si>
  <si>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</si>
  <si>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</si>
  <si>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</si>
  <si>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</si>
  <si>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</si>
  <si>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</si>
  <si>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</si>
  <si>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</si>
  <si>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</si>
  <si>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</si>
  <si>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</si>
  <si>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</si>
  <si>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</si>
  <si>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</si>
  <si>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</si>
  <si>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</si>
  <si>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</si>
  <si>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</si>
  <si>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</si>
  <si>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</si>
  <si>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</si>
  <si>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</si>
  <si>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</si>
  <si>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</si>
  <si>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</si>
  <si>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</si>
  <si>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</si>
  <si>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</si>
  <si>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</si>
  <si>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</si>
  <si>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</si>
  <si>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</si>
  <si>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</si>
  <si>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</si>
  <si>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</si>
  <si>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</si>
  <si>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</si>
  <si>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</si>
  <si>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</si>
  <si>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</si>
  <si>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</si>
  <si>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</si>
  <si>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</si>
  <si>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</si>
  <si>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</si>
  <si>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</si>
  <si>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</si>
  <si>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</si>
  <si>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</si>
  <si>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</si>
  <si>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</si>
  <si>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</si>
  <si>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</si>
  <si>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</si>
  <si>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</si>
  <si>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</si>
  <si>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</si>
  <si>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</si>
  <si>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</si>
  <si>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</si>
  <si>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</si>
  <si>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</si>
  <si>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</si>
  <si>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</si>
  <si>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</si>
  <si>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</si>
  <si>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</si>
  <si>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</si>
  <si>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</si>
  <si>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</si>
  <si>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</si>
  <si>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</si>
  <si>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</si>
  <si>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</si>
  <si>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</si>
  <si>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</si>
  <si>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</si>
  <si>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</si>
  <si>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</si>
  <si>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</si>
  <si>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</si>
  <si>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</si>
  <si>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</si>
  <si>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</si>
  <si>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</si>
  <si>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</si>
  <si>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</si>
  <si>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</si>
  <si>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</si>
  <si>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</si>
  <si>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</si>
  <si>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</si>
  <si>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</si>
  <si>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</si>
  <si>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</si>
  <si>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</si>
  <si>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</si>
  <si>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</si>
  <si>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</si>
  <si>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</si>
  <si>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</si>
  <si>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</si>
  <si>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</si>
  <si>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</si>
  <si>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</si>
  <si>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</si>
  <si>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</si>
  <si>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</si>
  <si>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</si>
  <si>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</si>
  <si>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</si>
  <si>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</si>
  <si>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</si>
  <si>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</si>
  <si>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</si>
  <si>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</si>
  <si>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</si>
  <si>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</si>
  <si>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</si>
  <si>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</si>
  <si>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</si>
  <si>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</si>
  <si>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</si>
  <si>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</si>
  <si>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</si>
  <si>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</si>
  <si>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</si>
  <si>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</si>
  <si>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</si>
  <si>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</si>
  <si>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</si>
  <si>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</si>
  <si>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</si>
  <si>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</si>
  <si>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</si>
  <si>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</si>
  <si>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</si>
  <si>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</si>
  <si>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</si>
  <si>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</si>
  <si>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</si>
  <si>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</si>
  <si>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</si>
  <si>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</si>
  <si>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</si>
  <si>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</si>
  <si>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</si>
  <si>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</si>
  <si>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</si>
  <si>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</si>
  <si>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</si>
  <si>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</si>
  <si>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</si>
  <si>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</si>
  <si>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</si>
  <si>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</si>
  <si>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</si>
  <si>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</si>
  <si>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</si>
  <si>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</si>
  <si>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</si>
  <si>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</si>
  <si>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</si>
  <si>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</si>
  <si>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</si>
  <si>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</si>
  <si>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</si>
  <si>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</si>
  <si>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</si>
  <si>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</si>
  <si>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</si>
  <si>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</si>
  <si>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</si>
  <si>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</si>
  <si>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</si>
  <si>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</si>
  <si>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</si>
  <si>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</si>
  <si>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</si>
  <si>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</si>
  <si>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</si>
  <si>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</si>
  <si>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</si>
  <si>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</si>
  <si>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</si>
  <si>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</si>
  <si>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</si>
  <si>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</si>
  <si>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</si>
  <si>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</si>
  <si>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</si>
  <si>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</si>
  <si>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</si>
  <si>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</si>
  <si>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</si>
  <si>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</si>
  <si>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</si>
  <si>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</si>
  <si>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</si>
  <si>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</si>
  <si>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</si>
  <si>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</si>
  <si>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</si>
  <si>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</si>
  <si>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</si>
  <si>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</si>
  <si>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</si>
  <si>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</si>
  <si>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</si>
  <si>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</si>
  <si>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</si>
  <si>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</si>
  <si>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</si>
  <si>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</si>
  <si>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</si>
  <si>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</si>
  <si>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</si>
  <si>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</si>
  <si>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</si>
  <si>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</si>
  <si>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</si>
  <si>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</si>
  <si>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</si>
  <si>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</si>
  <si>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</si>
  <si>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</si>
  <si>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</si>
  <si>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</si>
  <si>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</si>
  <si>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</si>
  <si>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</si>
  <si>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</si>
  <si>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</si>
  <si>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</si>
  <si>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</si>
  <si>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</si>
  <si>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</si>
  <si>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</si>
  <si>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</si>
  <si>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</si>
  <si>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</si>
  <si>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</si>
  <si>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</si>
  <si>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</si>
  <si>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</si>
  <si>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</si>
  <si>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</si>
  <si>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</si>
  <si>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</si>
  <si>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</si>
  <si>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</si>
  <si>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</si>
  <si>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</si>
  <si>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</si>
  <si>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</si>
  <si>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</si>
  <si>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</si>
  <si>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</si>
  <si>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</si>
  <si>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</si>
  <si>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</si>
  <si>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</si>
  <si>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</si>
  <si>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</si>
  <si>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</si>
  <si>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</si>
  <si>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</si>
  <si>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</si>
  <si>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</si>
  <si>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</si>
  <si>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</si>
  <si>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</si>
  <si>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</si>
  <si>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</si>
  <si>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</si>
  <si>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</si>
  <si>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</si>
  <si>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</si>
  <si>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</si>
  <si>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</si>
  <si>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</si>
  <si>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</si>
  <si>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</si>
  <si>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</si>
  <si>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</si>
  <si>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</si>
  <si>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</si>
  <si>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</si>
  <si>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</si>
  <si>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</si>
  <si>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</si>
  <si>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</si>
  <si>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</si>
  <si>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</si>
  <si>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</si>
  <si>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</si>
  <si>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</si>
  <si>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</si>
  <si>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</si>
  <si>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</si>
  <si>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</si>
  <si>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</si>
  <si>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</si>
  <si>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</si>
  <si>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</si>
  <si>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</si>
  <si>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</si>
  <si>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</si>
  <si>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</si>
  <si>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</si>
  <si>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</si>
  <si>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</si>
  <si>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</si>
  <si>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</si>
  <si>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</si>
  <si>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</si>
  <si>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</si>
  <si>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</si>
  <si>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</si>
  <si>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</si>
  <si>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</si>
  <si>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</si>
  <si>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</si>
  <si>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</si>
  <si>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</si>
  <si>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</si>
  <si>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</si>
  <si>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</si>
  <si>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</si>
  <si>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</si>
  <si>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</si>
  <si>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</si>
  <si>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</si>
  <si>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</si>
  <si>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</si>
  <si>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</si>
  <si>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</si>
  <si>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</si>
  <si>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</si>
  <si>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</si>
  <si>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</si>
  <si>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</si>
  <si>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</si>
  <si>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</si>
  <si>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</si>
  <si>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</si>
  <si>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</si>
  <si>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</si>
  <si>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</si>
  <si>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</si>
  <si>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</si>
  <si>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</si>
  <si>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</si>
  <si>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</si>
  <si>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</si>
  <si>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</si>
  <si>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</si>
  <si>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</si>
  <si>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</si>
  <si>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</si>
  <si>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</si>
  <si>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</si>
  <si>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</si>
  <si>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</si>
  <si>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</si>
  <si>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</si>
  <si>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</si>
  <si>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</si>
  <si>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</si>
  <si>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</si>
  <si>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</si>
  <si>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</si>
  <si>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</si>
  <si>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</si>
  <si>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</si>
  <si>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</si>
  <si>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</si>
  <si>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</si>
  <si>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</si>
  <si>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</si>
  <si>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</si>
  <si>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</si>
  <si>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</si>
  <si>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</si>
  <si>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</si>
  <si>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</si>
  <si>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</si>
  <si>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</si>
  <si>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</si>
  <si>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</si>
  <si>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</si>
  <si>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</si>
  <si>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</si>
  <si>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</si>
  <si>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</si>
  <si>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</si>
  <si>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</si>
  <si>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</si>
  <si>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</si>
  <si>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</si>
  <si>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</si>
  <si>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</si>
  <si>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</si>
  <si>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</si>
  <si>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</si>
  <si>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</si>
  <si>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</si>
  <si>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</si>
  <si>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</si>
  <si>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</si>
  <si>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</si>
  <si>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</si>
  <si>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</si>
  <si>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</si>
  <si>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</si>
  <si>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</si>
  <si>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</si>
  <si>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</si>
  <si>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</si>
  <si>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</si>
  <si>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</si>
  <si>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</si>
  <si>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</si>
  <si>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</si>
  <si>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</si>
  <si>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</si>
  <si>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</si>
  <si>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</si>
  <si>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</si>
  <si>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</si>
  <si>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</si>
  <si>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</si>
  <si>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</si>
  <si>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</si>
  <si>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</si>
  <si>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</si>
  <si>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</si>
  <si>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</si>
  <si>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</si>
  <si>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</si>
  <si>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</si>
  <si>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</si>
  <si>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</si>
  <si>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</si>
  <si>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</si>
  <si>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</si>
  <si>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</si>
  <si>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</si>
  <si>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</si>
  <si>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</si>
  <si>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</si>
  <si>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</si>
  <si>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</si>
  <si>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</si>
  <si>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</si>
  <si>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</si>
  <si>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</si>
  <si>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</si>
  <si>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</si>
  <si>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</si>
  <si>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</si>
  <si>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</si>
  <si>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</si>
  <si>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</si>
  <si>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</si>
  <si>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</si>
  <si>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</si>
  <si>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</si>
  <si>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</si>
  <si>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</si>
  <si>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</si>
  <si>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</si>
  <si>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</si>
  <si>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</si>
  <si>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</si>
  <si>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</si>
  <si>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</si>
  <si>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</si>
  <si>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</si>
  <si>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</si>
  <si>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</si>
  <si>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</si>
  <si>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</si>
  <si>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</si>
  <si>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</si>
  <si>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</si>
  <si>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</si>
  <si>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</si>
  <si>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</si>
  <si>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</si>
  <si>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</si>
  <si>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</si>
  <si>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</si>
  <si>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</si>
  <si>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</si>
  <si>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</si>
  <si>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</si>
  <si>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</si>
  <si>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</si>
  <si>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</si>
  <si>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</si>
  <si>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</si>
  <si>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</si>
  <si>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</si>
  <si>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</si>
  <si>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</si>
  <si>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</si>
  <si>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</si>
  <si>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</si>
  <si>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</si>
  <si>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</si>
  <si>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</si>
  <si>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</si>
  <si>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</si>
  <si>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</si>
  <si>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</si>
  <si>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</si>
  <si>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</si>
  <si>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</si>
  <si>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</si>
  <si>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</si>
  <si>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</si>
  <si>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</si>
  <si>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</si>
  <si>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</si>
  <si>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</si>
  <si>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</si>
  <si>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</si>
  <si>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</si>
  <si>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</si>
  <si>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</si>
  <si>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</si>
  <si>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</si>
  <si>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</si>
  <si>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</si>
  <si>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</si>
  <si>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</si>
  <si>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</si>
  <si>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</si>
  <si>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</si>
  <si>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</si>
  <si>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</si>
  <si>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</si>
  <si>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</si>
  <si>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</si>
  <si>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</si>
  <si>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</si>
  <si>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</si>
  <si>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</si>
  <si>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</si>
  <si>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</si>
  <si>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</si>
  <si>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</si>
  <si>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</si>
  <si>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</si>
  <si>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</si>
  <si>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</si>
  <si>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</si>
  <si>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</si>
  <si>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</si>
  <si>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</si>
  <si>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</si>
  <si>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</si>
  <si>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</si>
  <si>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</si>
  <si>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</si>
  <si>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</si>
  <si>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</si>
  <si>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</si>
  <si>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</si>
  <si>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</si>
  <si>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</si>
  <si>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</si>
  <si>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</si>
  <si>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</si>
  <si>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</si>
  <si>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</si>
  <si>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</si>
  <si>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</si>
  <si>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</si>
  <si>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</si>
  <si>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</si>
  <si>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</si>
  <si>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</si>
  <si>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</si>
  <si>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</si>
  <si>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</si>
  <si>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</si>
  <si>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</si>
  <si>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</si>
  <si>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</si>
  <si>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</si>
  <si>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</si>
  <si>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</si>
  <si>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</si>
  <si>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</si>
  <si>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</si>
  <si>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</si>
  <si>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</si>
  <si>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</si>
  <si>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</si>
  <si>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</si>
  <si>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</si>
  <si>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</si>
  <si>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</si>
  <si>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</si>
  <si>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</si>
  <si>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</si>
  <si>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</si>
  <si>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</si>
  <si>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</si>
  <si>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</si>
  <si>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</si>
  <si>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</si>
  <si>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</si>
  <si>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</si>
  <si>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</si>
  <si>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</si>
  <si>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</si>
  <si>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</si>
  <si>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</si>
  <si>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</si>
  <si>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</si>
  <si>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</si>
  <si>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</si>
  <si>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</si>
  <si>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</si>
  <si>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</si>
  <si>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</si>
  <si>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</si>
  <si>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</si>
  <si>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</si>
  <si>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</si>
  <si>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</si>
  <si>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</si>
  <si>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</si>
  <si>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</si>
  <si>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</si>
  <si>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</si>
  <si>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</si>
  <si>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</si>
  <si>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</si>
  <si>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</si>
  <si>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</si>
  <si>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</si>
  <si>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</si>
  <si>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</si>
  <si>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</si>
  <si>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</si>
  <si>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</si>
  <si>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</si>
  <si>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</si>
  <si>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</si>
  <si>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</si>
  <si>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</si>
  <si>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</si>
  <si>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</si>
  <si>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</si>
  <si>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</si>
  <si>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</si>
  <si>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</si>
  <si>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</si>
  <si>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</si>
  <si>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</si>
  <si>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</si>
  <si>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</si>
  <si>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</si>
  <si>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</si>
  <si>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</si>
  <si>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</si>
  <si>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</si>
  <si>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</si>
  <si>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</si>
  <si>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</si>
  <si>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</si>
  <si>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</si>
  <si>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</si>
  <si>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</si>
  <si>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</si>
  <si>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</si>
  <si>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</si>
  <si>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</si>
  <si>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</si>
  <si>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</si>
  <si>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</si>
  <si>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</si>
  <si>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</si>
  <si>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</si>
  <si>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</si>
  <si>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</si>
  <si>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</si>
  <si>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</si>
  <si>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</si>
  <si>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</si>
  <si>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</si>
  <si>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</si>
  <si>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</si>
  <si>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</si>
  <si>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</si>
  <si>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</si>
  <si>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</si>
  <si>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</si>
  <si>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</si>
  <si>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</si>
  <si>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</si>
  <si>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</si>
  <si>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</si>
  <si>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</si>
  <si>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</si>
  <si>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</si>
  <si>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</si>
  <si>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</si>
  <si>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</si>
  <si>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</si>
  <si>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</si>
  <si>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</si>
  <si>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</si>
  <si>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</si>
  <si>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</si>
  <si>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</si>
  <si>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</si>
  <si>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</si>
  <si>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</si>
  <si>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</si>
  <si>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</si>
  <si>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</si>
  <si>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</si>
  <si>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</si>
  <si>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</si>
  <si>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</si>
  <si>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</si>
  <si>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</si>
  <si>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</si>
  <si>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</si>
  <si>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</si>
  <si>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</si>
  <si>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</si>
  <si>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</si>
  <si>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</si>
  <si>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</si>
  <si>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</si>
  <si>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</si>
  <si>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</si>
  <si>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</si>
  <si>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</si>
  <si>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</si>
  <si>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</si>
  <si>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</si>
  <si>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</si>
  <si>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</si>
  <si>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</si>
  <si>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</si>
  <si>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</si>
  <si>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</si>
  <si>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</si>
  <si>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</si>
  <si>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</si>
  <si>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</si>
  <si>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</si>
  <si>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</si>
  <si>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</si>
  <si>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</si>
  <si>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</si>
  <si>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</si>
  <si>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</si>
  <si>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</si>
  <si>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</si>
  <si>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</si>
  <si>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</si>
  <si>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</si>
  <si>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</si>
  <si>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</si>
  <si>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</si>
  <si>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</si>
  <si>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</si>
  <si>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</si>
  <si>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</si>
  <si>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</si>
  <si>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</si>
  <si>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</si>
  <si>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</si>
  <si>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</si>
  <si>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</si>
  <si>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</si>
  <si>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</si>
  <si>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</si>
  <si>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</si>
  <si>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</si>
  <si>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</si>
  <si>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</si>
  <si>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</si>
  <si>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</si>
  <si>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</si>
  <si>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</si>
  <si>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</si>
  <si>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</si>
  <si>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</si>
  <si>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</si>
  <si>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</si>
  <si>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</si>
  <si>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</si>
  <si>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</si>
  <si>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</si>
  <si>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</si>
  <si>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</si>
  <si>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</si>
  <si>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</si>
  <si>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</si>
  <si>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</si>
  <si>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</si>
  <si>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</si>
  <si>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</si>
  <si>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</si>
  <si>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</si>
  <si>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</si>
  <si>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</si>
  <si>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</si>
  <si>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</si>
  <si>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</si>
  <si>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</si>
  <si>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</si>
  <si>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</si>
  <si>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</si>
  <si>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</si>
  <si>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</si>
  <si>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</si>
  <si>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</si>
  <si>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</si>
  <si>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</si>
  <si>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</si>
  <si>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</si>
  <si>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</si>
  <si>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</si>
  <si>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</si>
  <si>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</si>
  <si>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</si>
  <si>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</si>
  <si>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</si>
  <si>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</si>
  <si>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</si>
  <si>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</si>
  <si>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</si>
  <si>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</si>
  <si>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</si>
  <si>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</si>
  <si>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</si>
  <si>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</si>
  <si>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</si>
  <si>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</si>
  <si>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</si>
  <si>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</si>
  <si>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</si>
  <si>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</si>
  <si>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</si>
  <si>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</si>
  <si>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</si>
  <si>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</si>
  <si>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</si>
  <si>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</si>
  <si>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</si>
  <si>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</si>
  <si>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</si>
  <si>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</si>
  <si>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</si>
  <si>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</si>
  <si>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</si>
  <si>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</si>
  <si>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</si>
  <si>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</si>
  <si>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</si>
  <si>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</si>
  <si>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</si>
  <si>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</si>
  <si>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</si>
  <si>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</si>
  <si>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</si>
  <si>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</si>
  <si>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</si>
  <si>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</si>
  <si>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</si>
  <si>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</si>
  <si>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</si>
  <si>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</si>
  <si>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</si>
  <si>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</si>
  <si>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</si>
  <si>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</si>
  <si>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</si>
  <si>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</si>
  <si>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</si>
  <si>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</si>
  <si>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</si>
  <si>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</si>
  <si>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</si>
  <si>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</si>
  <si>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</si>
  <si>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</si>
  <si>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</si>
  <si>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</si>
  <si>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</si>
  <si>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</si>
  <si>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</si>
  <si>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</si>
  <si>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</si>
  <si>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</si>
  <si>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</si>
  <si>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</si>
  <si>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</si>
  <si>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</si>
  <si>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</si>
  <si>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</si>
  <si>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</si>
  <si>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</si>
  <si>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</si>
  <si>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</si>
  <si>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</si>
  <si>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</si>
  <si>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</si>
  <si>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</si>
  <si>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</si>
  <si>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</si>
  <si>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</si>
  <si>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</si>
  <si>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</si>
  <si>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</si>
  <si>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</si>
  <si>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</si>
  <si>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</si>
  <si>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</si>
  <si>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</si>
  <si>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</si>
  <si>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</si>
  <si>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</si>
  <si>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</si>
  <si>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</si>
  <si>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</si>
  <si>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</si>
  <si>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</si>
  <si>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</si>
  <si>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</si>
  <si>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</si>
  <si>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</si>
  <si>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</si>
  <si>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</si>
  <si>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</si>
  <si>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</si>
  <si>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</si>
  <si>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</si>
  <si>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</si>
  <si>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</si>
  <si>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</si>
  <si>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</si>
  <si>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</si>
  <si>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</si>
  <si>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</si>
  <si>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</si>
  <si>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</si>
  <si>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</si>
  <si>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</si>
  <si>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</si>
  <si>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</si>
  <si>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</si>
  <si>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</si>
  <si>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</si>
  <si>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</si>
  <si>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</si>
  <si>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</si>
  <si>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</si>
  <si>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</si>
  <si>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</si>
  <si>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</si>
  <si>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</si>
  <si>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</si>
  <si>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</si>
  <si>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</si>
  <si>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</si>
  <si>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</si>
  <si>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</si>
  <si>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</si>
  <si>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</si>
  <si>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</si>
  <si>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</si>
  <si>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</si>
  <si>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</si>
  <si>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</si>
  <si>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</si>
  <si>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</si>
  <si>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</si>
  <si>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</si>
  <si>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</si>
  <si>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</si>
  <si>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</si>
  <si>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</si>
  <si>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</si>
  <si>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</si>
  <si>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</si>
  <si>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</si>
  <si>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</si>
  <si>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</si>
  <si>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</si>
  <si>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</si>
  <si>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</si>
  <si>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</si>
  <si>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</si>
  <si>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</si>
  <si>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</si>
  <si>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</si>
  <si>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</si>
  <si>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</si>
  <si>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</si>
  <si>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</si>
  <si>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</si>
  <si>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</si>
  <si>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</si>
  <si>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</si>
  <si>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</si>
  <si>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</si>
  <si>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</si>
  <si>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</si>
  <si>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</si>
  <si>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</si>
  <si>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</si>
  <si>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</si>
  <si>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</si>
  <si>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</si>
  <si>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</si>
  <si>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</si>
  <si>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</si>
  <si>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</si>
  <si>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</si>
  <si>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</si>
  <si>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</si>
  <si>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</si>
  <si>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</si>
  <si>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</si>
  <si>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</si>
  <si>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</si>
  <si>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</si>
  <si>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</si>
  <si>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</si>
  <si>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</si>
  <si>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</si>
  <si>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</si>
  <si>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</si>
  <si>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</si>
  <si>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</si>
  <si>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</si>
  <si>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</si>
  <si>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</si>
  <si>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</si>
  <si>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</si>
  <si>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</si>
  <si>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</si>
  <si>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</si>
  <si>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</si>
  <si>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</si>
  <si>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</si>
  <si>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</si>
  <si>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</si>
  <si>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</si>
  <si>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</si>
  <si>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</si>
  <si>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</si>
  <si>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</si>
  <si>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</si>
  <si>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</si>
  <si>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</si>
  <si>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</si>
  <si>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</si>
  <si>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</si>
  <si>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</si>
  <si>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</si>
  <si>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</si>
  <si>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</si>
  <si>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</si>
  <si>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</si>
  <si>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</si>
  <si>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</si>
  <si>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</si>
  <si>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</si>
  <si>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</si>
  <si>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</si>
  <si>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</si>
  <si>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</si>
  <si>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</si>
  <si>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</si>
  <si>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</si>
  <si>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</si>
  <si>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</si>
  <si>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</si>
  <si>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</si>
  <si>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</si>
  <si>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</si>
  <si>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</si>
  <si>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</si>
  <si>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</si>
  <si>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</si>
  <si>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</si>
  <si>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</si>
  <si>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</si>
  <si>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</si>
  <si>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</si>
  <si>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</si>
  <si>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</si>
  <si>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</si>
  <si>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</si>
  <si>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</si>
  <si>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</si>
  <si>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</si>
  <si>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</si>
  <si>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</si>
  <si>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</si>
  <si>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</si>
  <si>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</si>
  <si>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</si>
  <si>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</si>
  <si>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</si>
  <si>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</si>
  <si>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</si>
  <si>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</si>
  <si>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</si>
  <si>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</si>
  <si>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</si>
  <si>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</si>
  <si>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</si>
  <si>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</si>
  <si>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</si>
  <si>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</si>
  <si>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</si>
  <si>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</si>
  <si>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</si>
  <si>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</si>
  <si>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</si>
  <si>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</si>
  <si>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</si>
  <si>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</si>
  <si>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</si>
  <si>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</si>
  <si>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</si>
  <si>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</si>
  <si>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</si>
  <si>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</si>
  <si>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</si>
  <si>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</si>
  <si>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</si>
  <si>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</si>
  <si>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</si>
  <si>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</si>
  <si>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</si>
  <si>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</si>
  <si>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</si>
  <si>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</si>
  <si>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</si>
  <si>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</si>
  <si>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</si>
  <si>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</si>
  <si>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</si>
  <si>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</si>
  <si>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</si>
  <si>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</si>
  <si>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</si>
  <si>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</si>
  <si>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</si>
  <si>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</si>
  <si>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</si>
  <si>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</si>
  <si>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</si>
  <si>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</si>
  <si>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</si>
  <si>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</si>
  <si>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</si>
  <si>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</si>
  <si>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</si>
  <si>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</si>
  <si>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</si>
  <si>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</si>
  <si>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</si>
  <si>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</si>
  <si>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</si>
  <si>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</si>
  <si>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</si>
  <si>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</si>
  <si>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</si>
  <si>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</si>
  <si>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</si>
  <si>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</si>
  <si>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</si>
  <si>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</si>
  <si>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</si>
  <si>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</si>
  <si>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</si>
  <si>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</si>
  <si>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</si>
  <si>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</si>
  <si>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</si>
  <si>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</si>
  <si>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</si>
  <si>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</si>
  <si>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</si>
  <si>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</si>
  <si>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</si>
  <si>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</si>
  <si>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</si>
  <si>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</si>
  <si>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</si>
  <si>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</si>
  <si>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</si>
  <si>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</si>
  <si>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</si>
  <si>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</si>
  <si>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</si>
  <si>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</si>
  <si>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</si>
  <si>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</si>
  <si>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</si>
  <si>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</si>
  <si>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</si>
  <si>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</si>
  <si>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</si>
  <si>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</si>
  <si>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</si>
  <si>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</si>
  <si>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</si>
  <si>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</si>
  <si>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</si>
  <si>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</si>
  <si>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</si>
  <si>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</si>
  <si>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</si>
  <si>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</si>
  <si>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</si>
  <si>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</si>
  <si>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</si>
  <si>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</si>
  <si>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</si>
  <si>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</si>
  <si>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</si>
  <si>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</si>
  <si>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</si>
  <si>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</si>
  <si>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</si>
  <si>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</si>
  <si>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</si>
  <si>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</si>
  <si>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</si>
  <si>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</si>
  <si>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</si>
  <si>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</si>
  <si>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</si>
  <si>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</si>
  <si>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</si>
  <si>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</si>
  <si>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</si>
  <si>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</si>
  <si>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</si>
  <si>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</si>
  <si>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</si>
  <si>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</si>
  <si>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</si>
  <si>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</si>
  <si>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</si>
  <si>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</si>
  <si>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</si>
  <si>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</si>
  <si>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</si>
  <si>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</si>
  <si>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</si>
  <si>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</si>
  <si>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</si>
  <si>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</si>
  <si>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</si>
  <si>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</si>
  <si>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</si>
  <si>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</si>
  <si>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</si>
  <si>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</si>
  <si>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</si>
  <si>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</si>
  <si>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</si>
  <si>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</si>
  <si>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</si>
  <si>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</si>
  <si>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</si>
  <si>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</si>
  <si>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</si>
  <si>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</si>
  <si>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</si>
  <si>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</si>
  <si>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</si>
  <si>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</si>
  <si>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</si>
  <si>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</si>
  <si>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</si>
  <si>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</si>
  <si>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</si>
  <si>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</si>
  <si>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</si>
  <si>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</si>
  <si>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</si>
  <si>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</si>
  <si>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</si>
  <si>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</si>
  <si>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</si>
  <si>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</si>
  <si>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</si>
  <si>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</si>
  <si>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</si>
  <si>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</si>
  <si>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</si>
  <si>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</si>
  <si>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</si>
  <si>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</si>
  <si>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</si>
  <si>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</si>
  <si>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</si>
  <si>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</si>
  <si>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</si>
  <si>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</si>
  <si>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</si>
  <si>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</si>
  <si>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</si>
  <si>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</si>
  <si>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</si>
  <si>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</si>
  <si>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</si>
  <si>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</si>
  <si>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</si>
  <si>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</si>
  <si>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</si>
  <si>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</si>
  <si>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</si>
  <si>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</si>
  <si>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</si>
  <si>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</si>
  <si>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</si>
  <si>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</si>
  <si>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</si>
  <si>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</si>
  <si>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</si>
  <si>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</si>
  <si>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</si>
  <si>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</si>
  <si>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</si>
  <si>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</si>
  <si>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</si>
  <si>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</si>
  <si>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</si>
  <si>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</si>
  <si>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</si>
  <si>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</si>
  <si>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</si>
  <si>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</si>
  <si>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</si>
  <si>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</si>
  <si>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</si>
  <si>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</si>
  <si>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</si>
  <si>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</si>
  <si>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</si>
  <si>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</si>
  <si>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</si>
  <si>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</si>
  <si>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</si>
  <si>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</si>
  <si>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</si>
  <si>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</si>
  <si>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</si>
  <si>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</si>
  <si>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</si>
  <si>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</si>
  <si>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</si>
  <si>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</si>
  <si>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</si>
  <si>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</si>
  <si>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</si>
  <si>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</si>
  <si>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</si>
  <si>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</si>
  <si>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</si>
  <si>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</si>
  <si>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</si>
  <si>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</si>
  <si>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</si>
  <si>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</si>
  <si>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</si>
  <si>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</si>
  <si>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</si>
  <si>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</si>
  <si>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</si>
  <si>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</si>
  <si>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</si>
  <si>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</si>
  <si>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</si>
  <si>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</si>
  <si>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</si>
  <si>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</si>
  <si>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</si>
  <si>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</si>
  <si>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</si>
  <si>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</si>
  <si>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</si>
  <si>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</si>
  <si>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</si>
  <si>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</si>
  <si>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</si>
  <si>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</si>
  <si>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</si>
  <si>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</si>
  <si>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</si>
  <si>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</si>
  <si>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</si>
  <si>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</si>
  <si>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</si>
  <si>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</si>
  <si>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</si>
  <si>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</si>
  <si>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</si>
  <si>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</si>
  <si>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</si>
  <si>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</si>
  <si>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</si>
  <si>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</si>
  <si>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</si>
  <si>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</si>
  <si>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</si>
  <si>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</si>
  <si>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</si>
  <si>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</si>
  <si>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</si>
  <si>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</si>
  <si>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</si>
  <si>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</si>
  <si>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</si>
  <si>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</si>
  <si>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</si>
  <si>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</si>
  <si>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</si>
  <si>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</si>
  <si>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</si>
  <si>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</si>
  <si>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</si>
  <si>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</si>
  <si>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</si>
  <si>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</si>
  <si>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</si>
  <si>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</si>
  <si>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</si>
  <si>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</si>
  <si>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</si>
  <si>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</si>
  <si>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</si>
  <si>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</si>
  <si>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</si>
  <si>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</si>
  <si>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</si>
  <si>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</si>
  <si>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</si>
  <si>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</si>
  <si>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</si>
  <si>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</si>
  <si>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</si>
  <si>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</si>
  <si>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</si>
  <si>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</si>
  <si>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</si>
  <si>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</si>
  <si>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</si>
  <si>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</si>
  <si>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</si>
  <si>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</si>
  <si>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</si>
  <si>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</si>
  <si>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</si>
  <si>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</si>
  <si>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</si>
  <si>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</si>
  <si>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</si>
  <si>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</si>
  <si>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</si>
  <si>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</si>
  <si>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</si>
  <si>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</si>
  <si>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</si>
  <si>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</si>
  <si>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</si>
  <si>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</si>
  <si>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</si>
  <si>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</si>
  <si>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</si>
  <si>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</si>
  <si>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</si>
  <si>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</si>
  <si>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</si>
  <si>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</si>
  <si>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</si>
  <si>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</si>
  <si>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</si>
  <si>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</si>
  <si>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</si>
  <si>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</si>
  <si>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</si>
  <si>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</si>
  <si>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</si>
  <si>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</si>
  <si>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</si>
  <si>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</si>
  <si>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</si>
  <si>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</si>
  <si>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</si>
  <si>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</si>
  <si>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</si>
  <si>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</si>
  <si>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</si>
  <si>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</si>
  <si>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</si>
  <si>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</si>
  <si>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</si>
  <si>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</si>
  <si>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</si>
  <si>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</si>
  <si>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</si>
  <si>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</si>
  <si>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</si>
  <si>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</si>
  <si>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</si>
  <si>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</si>
  <si>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</si>
  <si>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</si>
  <si>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</si>
  <si>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</si>
  <si>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</si>
  <si>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</si>
  <si>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</si>
  <si>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</si>
  <si>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</si>
  <si>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</si>
  <si>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</si>
  <si>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</si>
  <si>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</si>
  <si>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</si>
  <si>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</si>
  <si>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</si>
  <si>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</si>
  <si>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</si>
  <si>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</si>
  <si>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</si>
  <si>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</si>
  <si>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</si>
  <si>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</si>
  <si>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</si>
  <si>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</si>
  <si>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</si>
  <si>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</si>
  <si>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</si>
  <si>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</si>
  <si>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</si>
  <si>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</si>
  <si>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</si>
  <si>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</si>
  <si>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</si>
  <si>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</si>
  <si>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</si>
  <si>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</si>
  <si>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</si>
  <si>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</si>
  <si>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</si>
  <si>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</si>
  <si>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</si>
  <si>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</si>
  <si>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</si>
  <si>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</si>
  <si>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</si>
  <si>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</si>
  <si>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</si>
  <si>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</si>
  <si>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</si>
  <si>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</si>
  <si>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</si>
  <si>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</si>
  <si>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</si>
  <si>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</si>
  <si>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</si>
  <si>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</si>
  <si>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</si>
  <si>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</si>
  <si>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</si>
  <si>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</si>
  <si>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</si>
  <si>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</si>
  <si>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</si>
  <si>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</si>
  <si>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</si>
  <si>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</si>
  <si>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</si>
  <si>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</si>
  <si>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</si>
  <si>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</si>
  <si>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</si>
  <si>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</si>
  <si>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</si>
  <si>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</si>
  <si>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</si>
  <si>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</si>
  <si>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</si>
  <si>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</si>
  <si>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</si>
  <si>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</si>
  <si>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</si>
  <si>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</si>
  <si>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</si>
  <si>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</si>
  <si>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</si>
  <si>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</si>
  <si>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</si>
  <si>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</si>
  <si>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</si>
  <si>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</si>
  <si>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</si>
  <si>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</si>
  <si>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</si>
  <si>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</si>
  <si>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</si>
  <si>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</si>
  <si>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</si>
  <si>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</si>
  <si>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</si>
  <si>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</si>
  <si>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</si>
  <si>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</si>
  <si>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</si>
  <si>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</si>
  <si>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</si>
  <si>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</si>
  <si>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</si>
  <si>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</si>
  <si>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</si>
  <si>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</si>
  <si>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</si>
  <si>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</si>
  <si>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</si>
  <si>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</si>
  <si>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</si>
  <si>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</si>
  <si>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</si>
  <si>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</si>
  <si>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</si>
  <si>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</si>
  <si>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</si>
  <si>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</si>
  <si>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</si>
  <si>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</si>
  <si>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</si>
  <si>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</si>
  <si>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</si>
  <si>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</si>
  <si>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</si>
  <si>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</si>
  <si>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</si>
  <si>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</si>
  <si>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</si>
  <si>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</si>
  <si>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</si>
  <si>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</si>
  <si>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</si>
  <si>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</si>
  <si>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</si>
  <si>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</si>
  <si>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</si>
  <si>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</si>
  <si>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</si>
  <si>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</si>
  <si>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</si>
  <si>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</si>
  <si>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</si>
  <si>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</si>
  <si>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</si>
  <si>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</si>
  <si>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</si>
  <si>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</si>
  <si>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</si>
  <si>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</si>
  <si>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</si>
  <si>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</si>
  <si>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</si>
  <si>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</si>
  <si>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</si>
  <si>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</si>
  <si>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</si>
  <si>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</si>
  <si>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</si>
  <si>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</si>
  <si>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</si>
  <si>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</si>
  <si>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</si>
  <si>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</si>
  <si>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</si>
  <si>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</si>
  <si>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</si>
  <si>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</si>
  <si>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</si>
  <si>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</si>
  <si>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</si>
  <si>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</si>
  <si>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</si>
  <si>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</si>
  <si>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</si>
  <si>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</si>
  <si>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</si>
  <si>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</si>
  <si>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</si>
  <si>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</si>
  <si>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</si>
  <si>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</si>
  <si>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</si>
  <si>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</si>
  <si>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</si>
  <si>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</si>
  <si>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</si>
  <si>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</si>
  <si>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</si>
  <si>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</si>
  <si>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</si>
  <si>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</si>
  <si>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</si>
  <si>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</si>
  <si>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</si>
  <si>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</si>
  <si>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</si>
  <si>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</si>
  <si>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</si>
  <si>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</si>
  <si>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</si>
  <si>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</si>
  <si>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</si>
  <si>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</si>
  <si>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</si>
  <si>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</si>
  <si>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</si>
  <si>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</si>
  <si>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</si>
  <si>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</si>
  <si>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</si>
  <si>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</si>
  <si>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</si>
  <si>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</si>
  <si>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</si>
  <si>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</si>
  <si>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</si>
  <si>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</si>
  <si>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</si>
  <si>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</si>
  <si>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</si>
  <si>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</si>
  <si>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</si>
  <si>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</si>
  <si>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</si>
  <si>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</si>
  <si>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</si>
  <si>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</si>
  <si>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</si>
  <si>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</si>
  <si>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</si>
  <si>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</si>
  <si>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</si>
  <si>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</si>
  <si>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</si>
  <si>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</si>
  <si>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</si>
  <si>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</si>
  <si>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</si>
  <si>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</si>
  <si>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</si>
  <si>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</si>
  <si>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</si>
  <si>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</si>
  <si>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</si>
  <si>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</si>
  <si>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</si>
  <si>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</si>
  <si>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</si>
  <si>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</si>
  <si>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</si>
  <si>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</si>
  <si>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</si>
  <si>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</si>
  <si>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</si>
  <si>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</si>
  <si>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</si>
  <si>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</si>
  <si>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</si>
  <si>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</si>
  <si>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</si>
  <si>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</si>
  <si>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</si>
  <si>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</si>
  <si>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</si>
  <si>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</si>
  <si>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</si>
  <si>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</si>
  <si>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</si>
  <si>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</si>
  <si>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</si>
  <si>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</si>
  <si>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</si>
  <si>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</si>
  <si>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</si>
  <si>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</si>
  <si>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</si>
  <si>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</si>
  <si>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</si>
  <si>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</si>
  <si>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</si>
  <si>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</si>
  <si>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</si>
  <si>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</si>
  <si>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</si>
  <si>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</si>
  <si>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</si>
  <si>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</si>
  <si>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</si>
  <si>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</si>
  <si>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</si>
  <si>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</si>
  <si>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</si>
  <si>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</si>
  <si>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</si>
  <si>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</si>
  <si>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</si>
  <si>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</si>
  <si>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</si>
  <si>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</si>
  <si>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</si>
  <si>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</si>
  <si>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</si>
  <si>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</si>
  <si>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</si>
  <si>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</si>
  <si>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</si>
  <si>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</si>
  <si>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</si>
  <si>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</si>
  <si>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</si>
  <si>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</si>
  <si>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</si>
  <si>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</si>
  <si>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</si>
  <si>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</si>
  <si>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</si>
  <si>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</si>
  <si>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</si>
  <si>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</si>
  <si>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</si>
  <si>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</si>
  <si>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</si>
  <si>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</si>
  <si>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</si>
  <si>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</si>
  <si>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</si>
  <si>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</si>
  <si>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</si>
  <si>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</si>
  <si>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</si>
  <si>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</si>
  <si>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</si>
  <si>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</si>
  <si>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</si>
  <si>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</si>
  <si>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</si>
  <si>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</si>
  <si>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</si>
  <si>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</si>
  <si>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</si>
  <si>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</si>
  <si>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</si>
  <si>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</si>
  <si>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</si>
  <si>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</si>
  <si>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</si>
  <si>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</si>
  <si>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</si>
  <si>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</si>
  <si>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</si>
  <si>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</si>
  <si>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</si>
  <si>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</si>
  <si>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</si>
  <si>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</si>
  <si>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</si>
  <si>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</si>
  <si>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</si>
  <si>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</si>
  <si>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</si>
  <si>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</si>
  <si>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</si>
  <si>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</si>
  <si>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</si>
  <si>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</si>
  <si>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</si>
  <si>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</si>
  <si>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</si>
  <si>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</si>
  <si>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</si>
  <si>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</si>
  <si>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</si>
  <si>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</si>
  <si>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</si>
  <si>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</si>
  <si>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</si>
  <si>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</si>
  <si>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</si>
  <si>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</si>
  <si>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</si>
  <si>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</si>
  <si>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</si>
  <si>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</si>
  <si>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</si>
  <si>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</si>
  <si>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</si>
  <si>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</si>
  <si>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</si>
  <si>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</si>
  <si>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</si>
  <si>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</si>
  <si>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</si>
  <si>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</si>
  <si>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</si>
  <si>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</si>
  <si>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</si>
  <si>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</si>
  <si>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</si>
  <si>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</si>
  <si>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</si>
  <si>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</si>
  <si>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</si>
  <si>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</si>
  <si>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</si>
  <si>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</si>
  <si>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</si>
  <si>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</si>
  <si>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</si>
  <si>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</si>
  <si>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</si>
  <si>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</si>
  <si>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</si>
  <si>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</si>
  <si>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</si>
  <si>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</si>
  <si>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</si>
  <si>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</si>
  <si>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</si>
  <si>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</si>
  <si>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</si>
  <si>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</si>
  <si>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</si>
  <si>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</si>
  <si>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</si>
  <si>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</si>
  <si>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</si>
  <si>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</si>
  <si>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</si>
  <si>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</si>
  <si>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</si>
  <si>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</si>
  <si>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</si>
  <si>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</si>
  <si>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</si>
  <si>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</si>
  <si>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</si>
  <si>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</si>
  <si>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</si>
  <si>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</si>
  <si>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</si>
  <si>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</si>
  <si>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</si>
  <si>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</si>
  <si>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</si>
  <si>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</si>
  <si>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</si>
  <si>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</si>
  <si>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</si>
  <si>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</si>
  <si>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</si>
  <si>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</si>
  <si>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</si>
  <si>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</si>
  <si>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</si>
  <si>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</si>
  <si>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</si>
  <si>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</si>
  <si>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</si>
  <si>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</si>
  <si>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</si>
  <si>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</si>
  <si>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</si>
  <si>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</si>
  <si>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</si>
  <si>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</si>
  <si>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</si>
  <si>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</si>
  <si>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</si>
  <si>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</si>
  <si>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</si>
  <si>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</si>
  <si>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</si>
  <si>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</si>
  <si>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</si>
  <si>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</si>
  <si>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</si>
  <si>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</si>
  <si>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</si>
  <si>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</si>
  <si>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</si>
  <si>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</si>
  <si>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</si>
  <si>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</si>
  <si>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</si>
  <si>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</si>
  <si>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</si>
  <si>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</si>
  <si>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</si>
  <si>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</si>
  <si>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</si>
  <si>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</si>
  <si>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</si>
  <si>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</si>
  <si>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</si>
  <si>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</si>
  <si>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</si>
  <si>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</si>
  <si>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</si>
  <si>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</si>
  <si>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</si>
  <si>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</si>
  <si>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</si>
  <si>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</si>
  <si>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</si>
  <si>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</si>
  <si>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</si>
  <si>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</si>
  <si>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</si>
  <si>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</si>
  <si>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</si>
  <si>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</si>
  <si>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</si>
  <si>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</si>
  <si>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</si>
  <si>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</si>
  <si>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</si>
  <si>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</si>
  <si>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</si>
  <si>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</si>
  <si>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</si>
  <si>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</si>
  <si>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</si>
  <si>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</si>
  <si>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</si>
  <si>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</si>
  <si>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</si>
  <si>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</si>
  <si>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</si>
  <si>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</si>
  <si>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</si>
  <si>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</si>
  <si>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</si>
  <si>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</si>
  <si>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</si>
  <si>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</si>
  <si>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</si>
  <si>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</si>
  <si>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</si>
  <si>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</si>
  <si>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</si>
  <si>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</si>
  <si>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</si>
  <si>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</si>
  <si>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</si>
  <si>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</si>
  <si>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</si>
  <si>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</si>
  <si>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</si>
  <si>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</si>
  <si>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</si>
  <si>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</si>
  <si>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</si>
  <si>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</si>
  <si>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</si>
  <si>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</si>
  <si>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</si>
  <si>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</si>
  <si>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</si>
  <si>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</si>
  <si>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</si>
  <si>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</si>
  <si>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</si>
  <si>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</si>
  <si>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</si>
  <si>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</si>
  <si>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</si>
  <si>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</si>
  <si>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</si>
  <si>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</si>
  <si>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</si>
  <si>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</si>
  <si>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</si>
  <si>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</si>
  <si>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</si>
  <si>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</si>
  <si>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</si>
  <si>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</si>
  <si>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</si>
  <si>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</si>
  <si>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</si>
  <si>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</si>
  <si>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</si>
  <si>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</si>
  <si>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</si>
  <si>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</si>
  <si>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</si>
  <si>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</si>
  <si>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</si>
  <si>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</si>
  <si>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</si>
  <si>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</si>
  <si>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</si>
  <si>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</si>
  <si>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</si>
  <si>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</si>
  <si>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</si>
  <si>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</si>
  <si>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</si>
  <si>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</si>
  <si>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</si>
  <si>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</si>
  <si>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</si>
  <si>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</si>
  <si>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</si>
  <si>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</si>
  <si>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</si>
  <si>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</si>
  <si>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</si>
  <si>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</si>
  <si>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</si>
  <si>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</si>
  <si>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</si>
  <si>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</si>
  <si>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</si>
  <si>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</si>
  <si>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</si>
  <si>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</si>
  <si>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</si>
  <si>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</si>
  <si>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</si>
  <si>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</si>
  <si>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</si>
  <si>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</si>
  <si>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</si>
  <si>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</si>
  <si>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</si>
  <si>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</si>
  <si>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</si>
  <si>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</si>
  <si>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</si>
  <si>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</si>
  <si>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</si>
  <si>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</si>
  <si>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</si>
  <si>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</si>
  <si>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</si>
  <si>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</si>
  <si>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</si>
  <si>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</si>
  <si>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</si>
  <si>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</si>
  <si>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</si>
  <si>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</si>
  <si>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</si>
  <si>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</si>
  <si>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</si>
  <si>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</si>
  <si>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</si>
  <si>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</si>
  <si>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</si>
  <si>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</si>
  <si>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</si>
  <si>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</si>
  <si>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</si>
  <si>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</si>
  <si>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</si>
  <si>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</si>
  <si>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</si>
  <si>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</si>
  <si>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</si>
  <si>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</si>
  <si>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</si>
  <si>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</si>
  <si>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</si>
  <si>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</si>
  <si>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</si>
  <si>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</si>
  <si>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</si>
  <si>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</si>
  <si>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</si>
  <si>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</si>
  <si>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</si>
  <si>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</si>
  <si>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</si>
  <si>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</si>
  <si>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</si>
  <si>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</si>
  <si>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</si>
  <si>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</si>
  <si>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</si>
  <si>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</si>
  <si>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</si>
  <si>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</si>
  <si>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</si>
  <si>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</si>
  <si>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</si>
  <si>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</si>
  <si>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</si>
  <si>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</si>
  <si>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</si>
  <si>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</si>
  <si>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</si>
  <si>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</si>
  <si>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</si>
  <si>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</si>
  <si>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</si>
  <si>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</si>
  <si>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</si>
  <si>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</si>
  <si>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</si>
  <si>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</si>
  <si>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</si>
  <si>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</si>
  <si>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</si>
  <si>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</si>
  <si>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</si>
  <si>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</si>
  <si>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</si>
  <si>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</si>
  <si>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</si>
  <si>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</si>
  <si>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</si>
  <si>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</si>
  <si>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</si>
  <si>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</si>
  <si>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</si>
  <si>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</si>
  <si>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</si>
  <si>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</si>
  <si>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</si>
  <si>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</si>
  <si>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</si>
  <si>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</si>
  <si>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</si>
  <si>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</si>
  <si>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</si>
  <si>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</si>
  <si>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</si>
  <si>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</si>
  <si>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</si>
  <si>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</si>
  <si>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</si>
  <si>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</si>
  <si>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</si>
  <si>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</si>
  <si>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</si>
  <si>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</si>
  <si>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</si>
  <si>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</si>
  <si>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</si>
  <si>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</si>
  <si>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</si>
  <si>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</si>
  <si>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</si>
  <si>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</si>
  <si>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</si>
  <si>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</si>
  <si>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</si>
  <si>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</si>
  <si>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</si>
  <si>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</si>
  <si>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</si>
  <si>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</si>
  <si>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</si>
  <si>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</si>
  <si>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</si>
  <si>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</si>
  <si>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</si>
  <si>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</si>
  <si>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</si>
  <si>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</si>
  <si>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</si>
  <si>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</si>
  <si>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</si>
  <si>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</si>
  <si>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</si>
  <si>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</si>
  <si>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</si>
  <si>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</si>
  <si>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</si>
  <si>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</si>
  <si>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</si>
  <si>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</si>
  <si>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</si>
  <si>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</si>
  <si>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</si>
  <si>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</si>
  <si>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</si>
  <si>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</si>
  <si>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</si>
  <si>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</si>
  <si>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</si>
  <si>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</si>
  <si>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</si>
  <si>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</si>
  <si>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</si>
  <si>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</si>
  <si>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</si>
  <si>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</si>
  <si>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</si>
  <si>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</si>
  <si>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</si>
  <si>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</si>
  <si>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</si>
  <si>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</si>
  <si>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</si>
  <si>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</si>
  <si>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</si>
  <si>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</si>
  <si>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</si>
  <si>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</si>
  <si>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</si>
  <si>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</si>
  <si>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</si>
  <si>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</si>
  <si>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</si>
  <si>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</si>
  <si>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</si>
  <si>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</si>
  <si>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</si>
  <si>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</si>
  <si>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</si>
  <si>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</si>
  <si>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</si>
  <si>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</si>
  <si>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</si>
  <si>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</si>
  <si>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</si>
  <si>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</si>
  <si>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</si>
  <si>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</si>
  <si>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</si>
  <si>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</si>
  <si>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</si>
  <si>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</si>
  <si>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</si>
  <si>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</si>
  <si>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</si>
  <si>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</si>
  <si>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</si>
  <si>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</si>
  <si>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</si>
  <si>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</si>
  <si>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</si>
  <si>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</si>
  <si>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</si>
  <si>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</si>
  <si>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</si>
  <si>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</si>
  <si>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</si>
  <si>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</si>
  <si>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</si>
  <si>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</si>
  <si>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</si>
  <si>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</si>
  <si>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</si>
  <si>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</si>
  <si>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</si>
  <si>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</si>
  <si>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</si>
  <si>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</si>
  <si>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</si>
  <si>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</si>
  <si>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</si>
  <si>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</si>
  <si>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</si>
  <si>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</si>
  <si>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</si>
  <si>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</si>
  <si>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</si>
  <si>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</si>
  <si>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</si>
  <si>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</si>
  <si>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</si>
  <si>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</si>
  <si>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</si>
  <si>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</si>
  <si>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</si>
  <si>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</si>
  <si>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</si>
  <si>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</si>
  <si>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</si>
  <si>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</si>
  <si>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</si>
  <si>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</si>
  <si>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</si>
  <si>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</si>
  <si>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</si>
  <si>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</si>
  <si>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</si>
  <si>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</si>
  <si>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</si>
  <si>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</si>
  <si>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</si>
  <si>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</si>
  <si>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</si>
  <si>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</si>
  <si>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</si>
  <si>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</si>
  <si>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</si>
  <si>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</si>
  <si>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</si>
  <si>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</si>
  <si>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</si>
  <si>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</si>
  <si>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</si>
  <si>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</si>
  <si>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</si>
  <si>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</si>
  <si>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</si>
  <si>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</si>
  <si>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</si>
  <si>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</si>
  <si>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</si>
  <si>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</si>
  <si>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</si>
  <si>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</si>
  <si>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</si>
  <si>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</si>
  <si>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</si>
  <si>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</si>
  <si>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</si>
  <si>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</si>
  <si>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</si>
  <si>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</si>
  <si>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</si>
  <si>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</si>
  <si>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</si>
  <si>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</si>
  <si>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</si>
  <si>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</si>
  <si>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</si>
  <si>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</si>
  <si>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</si>
  <si>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</si>
  <si>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</si>
  <si>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</si>
  <si>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</si>
  <si>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</si>
  <si>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</si>
  <si>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</si>
  <si>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</si>
  <si>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</si>
  <si>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</si>
  <si>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</si>
  <si>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</si>
  <si>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</si>
  <si>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</si>
  <si>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</si>
  <si>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</si>
  <si>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</si>
  <si>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</si>
  <si>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</si>
  <si>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</si>
  <si>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</si>
  <si>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</si>
  <si>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</si>
  <si>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</si>
  <si>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</si>
  <si>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</si>
  <si>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</si>
  <si>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</si>
  <si>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</si>
  <si>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</si>
  <si>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</si>
  <si>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</si>
  <si>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</si>
  <si>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</si>
  <si>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</si>
  <si>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</si>
  <si>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</si>
  <si>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</si>
  <si>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</si>
  <si>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</si>
  <si>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</si>
  <si>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</si>
  <si>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</si>
  <si>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</si>
  <si>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</si>
  <si>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</si>
  <si>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</si>
  <si>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</si>
  <si>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</si>
  <si>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</si>
  <si>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</si>
  <si>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</si>
  <si>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</si>
  <si>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</si>
  <si>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</si>
  <si>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</si>
  <si>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</si>
  <si>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</si>
  <si>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</si>
  <si>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</si>
  <si>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</si>
  <si>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</si>
  <si>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</si>
  <si>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</si>
  <si>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</si>
  <si>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</si>
  <si>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</si>
  <si>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</si>
  <si>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</si>
  <si>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</si>
  <si>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</si>
  <si>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</si>
  <si>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</si>
  <si>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</si>
  <si>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</si>
  <si>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</si>
  <si>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</si>
  <si>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</si>
  <si>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</si>
  <si>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</si>
  <si>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</si>
  <si>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</si>
  <si>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</si>
  <si>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</si>
  <si>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</si>
  <si>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</si>
  <si>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</si>
  <si>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</si>
  <si>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</si>
  <si>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</si>
  <si>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</si>
  <si>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</si>
  <si>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</si>
  <si>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</si>
  <si>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</si>
  <si>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</si>
  <si>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</si>
  <si>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</si>
  <si>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</si>
  <si>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</si>
  <si>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</si>
  <si>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</si>
  <si>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</si>
  <si>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</si>
  <si>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</si>
  <si>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</si>
  <si>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</si>
  <si>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</si>
  <si>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</si>
  <si>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</si>
  <si>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</si>
  <si>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</si>
  <si>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</si>
  <si>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</si>
  <si>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</si>
  <si>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</si>
  <si>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</si>
  <si>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</si>
  <si>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</si>
  <si>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</si>
  <si>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</si>
  <si>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</si>
  <si>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</si>
  <si>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</si>
  <si>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</si>
  <si>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</si>
  <si>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</si>
  <si>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</si>
  <si>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</si>
  <si>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</si>
  <si>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</si>
  <si>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</si>
  <si>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</si>
  <si>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</si>
  <si>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</si>
  <si>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</si>
  <si>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</si>
  <si>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</si>
  <si>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</si>
  <si>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</si>
  <si>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</si>
  <si>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</si>
  <si>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</si>
  <si>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</si>
  <si>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</si>
  <si>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</si>
  <si>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</si>
  <si>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</si>
  <si>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</si>
  <si>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</si>
  <si>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</si>
  <si>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</si>
  <si>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</si>
  <si>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</si>
  <si>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</si>
  <si>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</si>
  <si>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</si>
  <si>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</si>
  <si>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</si>
  <si>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</si>
  <si>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</si>
  <si>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</si>
  <si>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</si>
  <si>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</si>
  <si>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</si>
  <si>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</si>
  <si>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</si>
  <si>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</si>
  <si>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</si>
  <si>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</si>
  <si>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</si>
  <si>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</si>
  <si>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</si>
  <si>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</si>
  <si>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</si>
  <si>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</si>
  <si>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</si>
  <si>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</si>
  <si>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</si>
  <si>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</si>
  <si>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</si>
  <si>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</si>
  <si>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</si>
  <si>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</si>
  <si>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</si>
  <si>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</si>
  <si>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</si>
  <si>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</si>
  <si>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</si>
  <si>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</si>
  <si>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</si>
  <si>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</si>
  <si>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</si>
  <si>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</si>
  <si>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</si>
  <si>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</si>
  <si>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</si>
  <si>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</si>
  <si>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</si>
  <si>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</si>
  <si>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</si>
  <si>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</si>
  <si>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</si>
  <si>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</si>
  <si>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</si>
  <si>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</si>
  <si>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</si>
  <si>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</si>
  <si>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</si>
  <si>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</si>
  <si>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</si>
  <si>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</si>
  <si>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</si>
  <si>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</si>
  <si>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</si>
  <si>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</si>
  <si>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</si>
  <si>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</si>
  <si>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</si>
  <si>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</si>
  <si>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</si>
  <si>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</si>
  <si>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</si>
  <si>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</si>
  <si>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</si>
  <si>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</si>
  <si>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</si>
  <si>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</si>
  <si>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</si>
  <si>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</si>
  <si>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</si>
  <si>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</si>
  <si>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</si>
  <si>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</si>
  <si>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</si>
  <si>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</si>
  <si>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</si>
  <si>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</si>
  <si>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</si>
  <si>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</si>
  <si>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</si>
  <si>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</si>
  <si>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</si>
  <si>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</si>
  <si>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</si>
  <si>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</si>
  <si>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</si>
  <si>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</si>
  <si>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</si>
  <si>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</si>
  <si>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</si>
  <si>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</si>
  <si>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</si>
  <si>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</si>
  <si>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</si>
  <si>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</si>
  <si>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</si>
  <si>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</si>
  <si>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</si>
  <si>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</si>
  <si>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</si>
  <si>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</si>
  <si>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</si>
  <si>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</si>
  <si>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</si>
  <si>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</si>
  <si>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</si>
  <si>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</si>
  <si>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</si>
  <si>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</si>
  <si>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</si>
  <si>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</si>
  <si>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</si>
  <si>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</si>
  <si>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</si>
  <si>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</si>
  <si>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</si>
  <si>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</si>
  <si>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</si>
  <si>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</si>
  <si>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</si>
  <si>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</si>
  <si>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</si>
  <si>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</si>
  <si>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</si>
  <si>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</si>
  <si>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</si>
  <si>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</si>
  <si>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</si>
  <si>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</si>
  <si>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</si>
  <si>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</si>
  <si>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</si>
  <si>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</si>
  <si>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</si>
  <si>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</si>
  <si>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</si>
  <si>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</si>
  <si>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</si>
  <si>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</si>
  <si>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</si>
  <si>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</si>
  <si>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</si>
  <si>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</si>
  <si>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</si>
  <si>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</si>
  <si>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</si>
  <si>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</si>
  <si>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</si>
  <si>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</si>
  <si>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</si>
  <si>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</si>
  <si>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</si>
  <si>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</si>
  <si>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</si>
  <si>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</si>
  <si>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</si>
  <si>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</si>
  <si>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</si>
  <si>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</si>
  <si>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</si>
  <si>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</si>
  <si>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</si>
  <si>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</si>
  <si>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</si>
  <si>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</si>
  <si>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</si>
  <si>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</si>
  <si>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</si>
  <si>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</si>
  <si>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</si>
  <si>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</si>
  <si>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</si>
  <si>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</si>
  <si>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</si>
  <si>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</si>
  <si>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</si>
  <si>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</si>
  <si>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</si>
  <si>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</si>
  <si>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</si>
  <si>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</si>
  <si>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</si>
  <si>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</si>
  <si>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</si>
  <si>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</si>
  <si>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</si>
  <si>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</si>
  <si>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</si>
  <si>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</si>
  <si>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</si>
  <si>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</si>
  <si>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</si>
  <si>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</si>
  <si>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</si>
  <si>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</si>
  <si>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</si>
  <si>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</si>
  <si>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</si>
  <si>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</si>
  <si>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</si>
  <si>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</si>
  <si>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</si>
  <si>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</si>
  <si>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</si>
  <si>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</si>
  <si>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</si>
  <si>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</si>
  <si>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</si>
  <si>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</si>
  <si>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</si>
  <si>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</si>
  <si>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</si>
  <si>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</si>
  <si>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</si>
  <si>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</si>
  <si>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</si>
  <si>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</si>
  <si>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</si>
  <si>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</si>
  <si>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</si>
  <si>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</si>
  <si>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</si>
  <si>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</si>
  <si>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</si>
  <si>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</si>
  <si>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</si>
  <si>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</si>
  <si>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</si>
  <si>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</si>
  <si>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</si>
  <si>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</si>
  <si>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</si>
  <si>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</si>
  <si>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</si>
  <si>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</si>
  <si>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</si>
  <si>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</si>
  <si>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</si>
  <si>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</si>
  <si>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</si>
  <si>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</si>
  <si>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</si>
  <si>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</si>
  <si>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</si>
  <si>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</si>
  <si>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</si>
  <si>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</si>
  <si>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</si>
  <si>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</si>
  <si>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</si>
  <si>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</si>
  <si>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</si>
  <si>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</si>
  <si>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</si>
  <si>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</si>
  <si>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</si>
  <si>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</si>
  <si>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</si>
  <si>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</si>
  <si>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</si>
  <si>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</si>
  <si>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</si>
  <si>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</si>
  <si>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</si>
  <si>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</si>
  <si>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</si>
  <si>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</si>
  <si>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</si>
  <si>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</si>
  <si>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</si>
  <si>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</si>
  <si>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</si>
  <si>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</si>
  <si>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</si>
  <si>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</si>
  <si>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</si>
  <si>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</si>
  <si>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</si>
  <si>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</si>
  <si>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</si>
  <si>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</si>
  <si>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</si>
  <si>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</si>
  <si>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</si>
  <si>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</si>
  <si>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</si>
  <si>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</si>
  <si>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</si>
  <si>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</si>
  <si>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</si>
  <si>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</si>
  <si>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</si>
  <si>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</si>
  <si>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</si>
  <si>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</si>
  <si>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</si>
  <si>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</si>
  <si>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</si>
  <si>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</si>
  <si>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</si>
  <si>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</si>
  <si>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</si>
  <si>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</si>
  <si>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</si>
  <si>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</si>
  <si>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</si>
  <si>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</si>
  <si>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</si>
  <si>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</si>
  <si>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</si>
  <si>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</si>
  <si>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</si>
  <si>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</si>
  <si>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</si>
  <si>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</si>
  <si>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</si>
  <si>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</si>
  <si>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</si>
  <si>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</si>
  <si>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</si>
  <si>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</si>
  <si>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</si>
  <si>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</si>
  <si>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</si>
  <si>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</si>
  <si>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</si>
  <si>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</si>
  <si>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</si>
  <si>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</si>
  <si>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</si>
  <si>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</si>
  <si>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</si>
  <si>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</si>
  <si>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</si>
  <si>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</si>
  <si>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</si>
  <si>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</si>
  <si>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</si>
  <si>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</si>
  <si>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</si>
  <si>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</si>
  <si>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</si>
  <si>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</si>
  <si>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</si>
  <si>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</si>
  <si>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</si>
  <si>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</si>
  <si>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</si>
  <si>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</si>
  <si>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</si>
  <si>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</si>
  <si>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</si>
  <si>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</si>
  <si>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</si>
  <si>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</si>
  <si>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</si>
  <si>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</si>
  <si>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</si>
  <si>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</si>
  <si>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</si>
  <si>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</si>
  <si>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</si>
  <si>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</si>
  <si>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</si>
  <si>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</si>
  <si>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</si>
  <si>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</si>
  <si>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</si>
  <si>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</si>
  <si>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</si>
  <si>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</si>
  <si>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</si>
  <si>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</si>
  <si>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</si>
  <si>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</si>
  <si>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</si>
  <si>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</si>
  <si>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</si>
  <si>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</si>
  <si>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</si>
  <si>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</si>
  <si>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</si>
  <si>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</si>
  <si>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</si>
  <si>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</si>
  <si>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</si>
  <si>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</si>
  <si>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</si>
  <si>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</si>
  <si>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</si>
  <si>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</si>
  <si>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</si>
  <si>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</si>
  <si>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</si>
  <si>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</si>
  <si>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</si>
  <si>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</si>
  <si>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</si>
  <si>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</si>
  <si>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</si>
  <si>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</si>
  <si>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</si>
  <si>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</si>
  <si>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</si>
  <si>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</si>
  <si>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</si>
  <si>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</si>
  <si>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</si>
  <si>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</si>
  <si>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</si>
  <si>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</si>
  <si>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</si>
  <si>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</si>
  <si>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</si>
  <si>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</si>
  <si>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</si>
  <si>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</si>
  <si>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</si>
  <si>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</si>
  <si>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</si>
  <si>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</si>
  <si>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</si>
  <si>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</si>
  <si>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</si>
  <si>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</si>
  <si>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</si>
  <si>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</si>
  <si>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</si>
  <si>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</si>
  <si>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</si>
  <si>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</si>
  <si>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</si>
  <si>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</si>
  <si>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</si>
  <si>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</si>
  <si>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</si>
  <si>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</si>
  <si>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</si>
  <si>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</si>
  <si>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</si>
  <si>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</si>
  <si>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</si>
  <si>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</si>
  <si>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</si>
  <si>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</si>
  <si>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</si>
  <si>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</si>
  <si>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</si>
  <si>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</si>
  <si>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</si>
  <si>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</si>
  <si>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</si>
  <si>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</si>
  <si>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</si>
  <si>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</si>
  <si>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</si>
  <si>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</si>
  <si>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</si>
  <si>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</si>
  <si>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</si>
  <si>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</si>
  <si>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</si>
  <si>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</si>
  <si>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</si>
  <si>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</si>
  <si>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</si>
  <si>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</si>
  <si>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</si>
  <si>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</si>
  <si>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</si>
  <si>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</si>
  <si>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</si>
  <si>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</si>
  <si>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</si>
  <si>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</si>
  <si>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</si>
  <si>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</si>
  <si>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</si>
  <si>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</si>
  <si>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</si>
  <si>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</si>
  <si>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</si>
  <si>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</si>
  <si>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</si>
  <si>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</si>
  <si>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</si>
  <si>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</si>
  <si>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</si>
  <si>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</si>
  <si>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</si>
  <si>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</si>
  <si>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</si>
  <si>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</si>
  <si>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</si>
  <si>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</si>
  <si>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</si>
  <si>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</si>
  <si>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</si>
  <si>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</si>
  <si>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</si>
  <si>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</si>
  <si>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</si>
  <si>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</si>
  <si>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</si>
  <si>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</si>
  <si>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</si>
  <si>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</si>
  <si>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</si>
  <si>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</si>
  <si>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</si>
  <si>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</si>
  <si>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</si>
  <si>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</si>
  <si>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</si>
  <si>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</si>
  <si>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</si>
  <si>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</si>
  <si>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</si>
  <si>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</si>
  <si>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</si>
  <si>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</si>
  <si>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</si>
  <si>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</si>
  <si>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</si>
  <si>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</si>
  <si>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</si>
  <si>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</si>
  <si>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</si>
  <si>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</si>
  <si>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</si>
  <si>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</si>
  <si>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</si>
  <si>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</si>
  <si>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</si>
  <si>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</si>
  <si>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</si>
  <si>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</si>
  <si>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</si>
  <si>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</si>
  <si>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</si>
  <si>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</si>
  <si>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</si>
  <si>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</si>
  <si>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</si>
  <si>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</si>
  <si>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</si>
  <si>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</si>
  <si>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</si>
  <si>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</si>
  <si>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</si>
  <si>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</si>
  <si>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</si>
  <si>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</si>
  <si>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</si>
  <si>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</si>
  <si>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</si>
  <si>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</si>
  <si>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</si>
  <si>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</si>
  <si>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</si>
  <si>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</si>
  <si>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</si>
  <si>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</si>
  <si>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</si>
  <si>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</si>
  <si>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</si>
  <si>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</si>
  <si>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</si>
  <si>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</si>
  <si>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</si>
  <si>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</si>
  <si>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</si>
  <si>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</si>
  <si>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</si>
  <si>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</si>
  <si>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</si>
  <si>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</si>
  <si>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</si>
  <si>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</si>
  <si>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</si>
  <si>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</si>
  <si>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</si>
  <si>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</si>
  <si>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</si>
  <si>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</si>
  <si>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</si>
  <si>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</si>
  <si>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</si>
  <si>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</si>
  <si>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</si>
  <si>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</si>
  <si>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</si>
  <si>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</si>
  <si>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</si>
  <si>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</si>
  <si>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</si>
  <si>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</si>
  <si>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</si>
  <si>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</si>
  <si>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</si>
  <si>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</si>
  <si>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</si>
  <si>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</si>
  <si>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</si>
  <si>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</si>
  <si>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</si>
  <si>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</si>
  <si>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</si>
  <si>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</si>
  <si>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</si>
  <si>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</si>
  <si>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</si>
  <si>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</si>
  <si>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</si>
  <si>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</si>
  <si>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</si>
  <si>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</si>
  <si>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</si>
  <si>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</si>
  <si>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</si>
  <si>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</si>
  <si>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</si>
  <si>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</si>
  <si>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</si>
  <si>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</si>
  <si>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</si>
  <si>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</si>
  <si>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</si>
  <si>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</si>
  <si>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</si>
  <si>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</si>
  <si>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</si>
  <si>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</si>
  <si>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</si>
  <si>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</si>
  <si>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</si>
  <si>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</si>
  <si>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</si>
  <si>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</si>
  <si>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</si>
  <si>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</si>
  <si>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</si>
  <si>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</si>
  <si>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</si>
  <si>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</si>
  <si>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</si>
  <si>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</si>
  <si>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</si>
  <si>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</si>
  <si>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</si>
  <si>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</si>
  <si>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</si>
  <si>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</si>
  <si>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</si>
  <si>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</si>
  <si>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</si>
  <si>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</si>
  <si>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</si>
  <si>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</si>
  <si>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</si>
  <si>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</si>
  <si>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</si>
  <si>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</si>
  <si>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</si>
  <si>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</si>
  <si>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</si>
  <si>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</si>
  <si>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</si>
  <si>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</si>
  <si>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</si>
  <si>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</si>
  <si>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</si>
  <si>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</si>
  <si>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</si>
  <si>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</si>
  <si>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</si>
  <si>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</si>
  <si>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</si>
  <si>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</si>
  <si>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</si>
  <si>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</si>
  <si>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</si>
  <si>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</si>
  <si>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</si>
  <si>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</si>
  <si>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</si>
  <si>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</si>
  <si>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</si>
  <si>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</si>
  <si>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</si>
  <si>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</si>
  <si>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</si>
  <si>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</si>
  <si>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</si>
  <si>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</si>
  <si>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</si>
  <si>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</si>
  <si>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</si>
  <si>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</si>
  <si>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</si>
  <si>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</si>
  <si>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</si>
  <si>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</si>
  <si>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</si>
  <si>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</si>
  <si>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</si>
  <si>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</si>
  <si>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</si>
  <si>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</si>
  <si>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</si>
  <si>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</si>
  <si>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</si>
  <si>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</si>
  <si>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</si>
  <si>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</si>
  <si>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</si>
  <si>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</si>
  <si>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</si>
  <si>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</si>
  <si>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</si>
  <si>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</si>
  <si>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</si>
  <si>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</si>
  <si>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</si>
  <si>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</si>
  <si>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</si>
  <si>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</si>
  <si>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</si>
  <si>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</si>
  <si>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</si>
  <si>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</si>
  <si>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</si>
  <si>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</si>
  <si>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</si>
  <si>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</si>
  <si>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</si>
  <si>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</si>
  <si>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</si>
  <si>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</si>
  <si>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</si>
  <si>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</si>
  <si>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</si>
  <si>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</si>
  <si>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</si>
  <si>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</si>
  <si>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</si>
  <si>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</si>
  <si>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</si>
  <si>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</si>
  <si>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</si>
  <si>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</si>
  <si>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</si>
  <si>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</si>
  <si>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</si>
  <si>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</si>
  <si>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</si>
  <si>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</si>
  <si>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</si>
  <si>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</si>
  <si>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</si>
  <si>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</si>
  <si>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</si>
  <si>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</si>
  <si>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</si>
  <si>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</si>
  <si>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</si>
  <si>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</si>
  <si>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</si>
  <si>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</si>
  <si>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</si>
  <si>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</si>
  <si>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</si>
  <si>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</si>
  <si>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</si>
  <si>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</si>
  <si>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</si>
  <si>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</si>
  <si>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</si>
  <si>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</si>
  <si>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</si>
  <si>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</si>
  <si>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</si>
  <si>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</si>
  <si>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</si>
  <si>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</si>
  <si>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</si>
  <si>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</si>
  <si>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</si>
  <si>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</si>
  <si>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</si>
  <si>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</si>
  <si>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</si>
  <si>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</si>
  <si>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</si>
  <si>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</si>
  <si>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</si>
  <si>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</si>
  <si>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</si>
  <si>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</si>
  <si>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</si>
  <si>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</si>
  <si>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</si>
  <si>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</si>
  <si>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</si>
  <si>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</si>
  <si>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</si>
  <si>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</si>
  <si>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</si>
  <si>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</si>
  <si>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</si>
  <si>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</si>
  <si>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</si>
  <si>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</si>
  <si>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</si>
  <si>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</si>
  <si>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</si>
  <si>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</si>
  <si>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</si>
  <si>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</si>
  <si>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</si>
  <si>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</si>
  <si>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</si>
  <si>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</si>
  <si>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</si>
  <si>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</si>
  <si>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</si>
  <si>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</si>
  <si>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</si>
  <si>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</si>
  <si>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</si>
  <si>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</si>
  <si>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</si>
  <si>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</si>
  <si>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</si>
  <si>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</si>
  <si>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</si>
  <si>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</si>
  <si>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</si>
  <si>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</si>
  <si>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</si>
  <si>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</si>
  <si>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</si>
  <si>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</si>
  <si>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</si>
  <si>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</si>
  <si>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</si>
  <si>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</si>
  <si>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</si>
  <si>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</si>
  <si>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</si>
  <si>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</si>
  <si>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</si>
  <si>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</si>
  <si>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</si>
  <si>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</si>
  <si>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</si>
  <si>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</si>
  <si>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</si>
  <si>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</si>
  <si>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</si>
  <si>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</si>
  <si>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</si>
  <si>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</si>
  <si>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</si>
  <si>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</si>
  <si>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</si>
  <si>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</si>
  <si>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</si>
  <si>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</si>
  <si>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</si>
  <si>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</si>
  <si>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</si>
  <si>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</si>
  <si>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</si>
  <si>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</si>
  <si>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</si>
  <si>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</si>
  <si>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</si>
  <si>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</si>
  <si>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</si>
  <si>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</si>
  <si>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</si>
  <si>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</si>
  <si>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</si>
  <si>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</si>
  <si>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</si>
  <si>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</si>
  <si>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</si>
  <si>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</si>
  <si>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</si>
  <si>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</si>
  <si>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</si>
  <si>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</si>
  <si>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</si>
  <si>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</si>
  <si>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</si>
  <si>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</si>
  <si>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</si>
  <si>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</si>
  <si>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</si>
  <si>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</si>
  <si>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</si>
  <si>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</si>
  <si>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</si>
  <si>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</si>
  <si>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</si>
  <si>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</si>
  <si>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</si>
  <si>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</si>
  <si>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</si>
  <si>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</si>
  <si>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</si>
  <si>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</si>
  <si>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</si>
  <si>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</si>
  <si>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</si>
  <si>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</si>
  <si>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</si>
  <si>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</si>
  <si>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</si>
  <si>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</si>
  <si>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</si>
  <si>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</si>
  <si>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</si>
  <si>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</si>
  <si>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</si>
  <si>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</si>
  <si>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</si>
  <si>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</si>
  <si>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</si>
  <si>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</si>
  <si>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</si>
  <si>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</si>
  <si>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</si>
  <si>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</si>
  <si>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</si>
  <si>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</si>
  <si>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</si>
  <si>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</si>
  <si>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</si>
  <si>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</si>
  <si>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</si>
  <si>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</si>
  <si>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</si>
  <si>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</si>
  <si>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</si>
  <si>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</si>
  <si>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</si>
  <si>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</si>
  <si>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</si>
  <si>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</si>
  <si>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</si>
  <si>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</si>
  <si>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</si>
  <si>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</si>
  <si>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</si>
  <si>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</si>
  <si>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</si>
  <si>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</si>
  <si>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</si>
  <si>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</si>
  <si>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</si>
  <si>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</si>
  <si>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</si>
  <si>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</si>
  <si>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</si>
  <si>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</si>
  <si>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</si>
  <si>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</si>
  <si>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</si>
  <si>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</si>
  <si>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</si>
  <si>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</si>
  <si>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</si>
  <si>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</si>
  <si>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</si>
  <si>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</si>
  <si>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</si>
  <si>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</si>
  <si>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</si>
  <si>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</si>
  <si>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</si>
  <si>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</si>
  <si>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</si>
  <si>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</si>
  <si>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</si>
  <si>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</si>
  <si>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</si>
  <si>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</si>
  <si>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</si>
  <si>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</si>
  <si>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</si>
  <si>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</si>
  <si>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</si>
  <si>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</si>
  <si>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</si>
  <si>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</si>
  <si>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</si>
  <si>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</si>
  <si>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</si>
  <si>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</si>
  <si>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</si>
  <si>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</si>
  <si>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</si>
  <si>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</si>
  <si>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</si>
  <si>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</si>
  <si>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</si>
  <si>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</si>
  <si>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</si>
  <si>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</si>
  <si>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</si>
  <si>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</si>
  <si>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</si>
  <si>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</si>
  <si>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</si>
  <si>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</si>
  <si>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</si>
  <si>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</si>
  <si>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</si>
  <si>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</si>
  <si>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</si>
  <si>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</si>
  <si>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</si>
  <si>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</si>
  <si>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</si>
  <si>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</si>
  <si>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</si>
  <si>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</si>
  <si>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</si>
  <si>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</si>
  <si>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</si>
  <si>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</si>
  <si>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</si>
  <si>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</si>
  <si>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</si>
  <si>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</si>
  <si>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</si>
  <si>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</si>
  <si>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</si>
  <si>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</si>
  <si>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</si>
  <si>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</si>
  <si>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</si>
  <si>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</si>
  <si>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</si>
  <si>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</si>
  <si>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</si>
  <si>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</si>
  <si>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</si>
  <si>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</si>
  <si>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</si>
  <si>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</si>
  <si>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</si>
  <si>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</si>
  <si>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</si>
  <si>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</si>
  <si>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</si>
  <si>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</si>
  <si>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</si>
  <si>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</si>
  <si>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</si>
  <si>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</si>
  <si>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</si>
  <si>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</si>
  <si>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</si>
  <si>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</si>
  <si>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</si>
  <si>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</si>
  <si>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</si>
  <si>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</si>
  <si>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</si>
  <si>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</si>
  <si>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</si>
  <si>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</si>
  <si>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</si>
  <si>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</si>
  <si>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</si>
  <si>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</si>
  <si>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</si>
  <si>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</si>
  <si>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</si>
  <si>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</si>
  <si>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</si>
  <si>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</si>
  <si>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</si>
  <si>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</si>
  <si>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</si>
  <si>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</si>
  <si>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</si>
  <si>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</si>
  <si>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</si>
  <si>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</si>
  <si>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</si>
  <si>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</si>
  <si>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</si>
  <si>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</si>
  <si>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</si>
  <si>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</si>
  <si>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</si>
  <si>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</si>
  <si>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</si>
  <si>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</si>
  <si>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</si>
  <si>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</si>
  <si>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</si>
  <si>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</si>
  <si>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</si>
  <si>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</si>
  <si>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</si>
  <si>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</si>
  <si>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</si>
  <si>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</si>
  <si>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</si>
  <si>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</si>
  <si>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</si>
  <si>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</si>
  <si>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</si>
  <si>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</si>
  <si>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</si>
  <si>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</si>
  <si>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</si>
  <si>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</si>
  <si>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</si>
  <si>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</si>
  <si>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</si>
  <si>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</si>
  <si>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</si>
  <si>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</si>
  <si>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</si>
  <si>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</si>
  <si>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</si>
  <si>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</si>
  <si>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</si>
  <si>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</si>
  <si>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</si>
  <si>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</si>
  <si>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</si>
  <si>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</si>
  <si>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</si>
  <si>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</si>
  <si>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</si>
  <si>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</si>
  <si>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</si>
  <si>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</si>
  <si>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</si>
  <si>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</si>
  <si>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</si>
  <si>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</si>
  <si>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</si>
  <si>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</si>
  <si>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</si>
  <si>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</si>
  <si>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</si>
  <si>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</si>
  <si>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</si>
  <si>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</si>
  <si>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</si>
  <si>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</si>
  <si>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</si>
  <si>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</si>
  <si>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</si>
  <si>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</si>
  <si>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</si>
  <si>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</si>
  <si>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</si>
  <si>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</si>
  <si>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</si>
  <si>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</si>
  <si>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</si>
  <si>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</si>
  <si>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</si>
  <si>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</si>
  <si>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</si>
  <si>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</si>
  <si>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</si>
  <si>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</si>
  <si>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</si>
  <si>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</si>
  <si>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</si>
  <si>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</si>
  <si>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</si>
  <si>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</si>
  <si>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</si>
  <si>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</si>
  <si>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</si>
  <si>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</si>
  <si>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</si>
  <si>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</si>
  <si>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</si>
  <si>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</si>
  <si>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</si>
  <si>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</si>
  <si>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</si>
  <si>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</si>
  <si>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</si>
  <si>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</si>
  <si>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</si>
  <si>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</si>
  <si>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</si>
  <si>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</si>
  <si>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</si>
  <si>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</si>
  <si>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</si>
  <si>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</si>
  <si>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</si>
  <si>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</si>
  <si>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</si>
  <si>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</si>
  <si>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</si>
  <si>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</si>
  <si>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</si>
  <si>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</si>
  <si>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</si>
  <si>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</si>
  <si>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</si>
  <si>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</si>
  <si>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</si>
  <si>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</si>
  <si>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</si>
  <si>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</si>
  <si>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</si>
  <si>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</si>
  <si>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</si>
  <si>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</si>
  <si>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</si>
  <si>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</si>
  <si>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</si>
  <si>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</si>
  <si>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</si>
  <si>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</si>
  <si>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</si>
  <si>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</si>
  <si>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</si>
  <si>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</si>
  <si>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</si>
  <si>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</si>
  <si>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</si>
  <si>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</si>
  <si>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</si>
  <si>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</si>
  <si>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</si>
  <si>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</si>
  <si>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</si>
  <si>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</si>
  <si>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</si>
  <si>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</si>
  <si>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</si>
  <si>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</si>
  <si>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</si>
  <si>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</si>
  <si>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</si>
  <si>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</si>
  <si>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</si>
  <si>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</si>
  <si>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</si>
  <si>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</si>
  <si>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</si>
  <si>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</si>
  <si>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</si>
  <si>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</si>
  <si>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</si>
  <si>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</si>
  <si>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</si>
  <si>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</si>
  <si>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</si>
  <si>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</si>
  <si>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</si>
  <si>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</si>
  <si>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</si>
  <si>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</si>
  <si>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</si>
  <si>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</si>
  <si>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</si>
  <si>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</si>
  <si>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</si>
  <si>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</si>
  <si>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</si>
  <si>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</si>
  <si>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</si>
  <si>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</si>
  <si>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</si>
  <si>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</si>
  <si>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</si>
  <si>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</si>
  <si>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</si>
  <si>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</si>
  <si>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</si>
  <si>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</si>
  <si>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</si>
  <si>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</si>
  <si>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</si>
  <si>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</si>
  <si>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</si>
  <si>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</si>
  <si>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</si>
  <si>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</si>
  <si>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</si>
  <si>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</si>
  <si>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</si>
  <si>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</si>
  <si>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</si>
  <si>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</si>
  <si>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</si>
  <si>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</si>
  <si>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</si>
  <si>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</si>
  <si>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</si>
  <si>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</si>
  <si>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</si>
  <si>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</si>
  <si>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</si>
  <si>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</si>
  <si>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</si>
  <si>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</si>
  <si>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</si>
  <si>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</si>
  <si>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</si>
  <si>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</si>
  <si>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</si>
  <si>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</si>
  <si>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</si>
  <si>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</si>
  <si>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</si>
  <si>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</si>
  <si>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</si>
  <si>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</si>
  <si>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</si>
  <si>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</si>
  <si>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</si>
  <si>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</si>
  <si>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</si>
  <si>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</si>
  <si>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</si>
  <si>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</si>
  <si>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</si>
  <si>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</si>
  <si>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</si>
  <si>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</si>
  <si>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</si>
  <si>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</si>
  <si>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</si>
  <si>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</si>
  <si>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</si>
  <si>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</si>
  <si>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</si>
  <si>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</si>
  <si>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</si>
  <si>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</si>
  <si>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</si>
  <si>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</si>
  <si>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</si>
  <si>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</si>
  <si>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</si>
  <si>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</si>
  <si>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</si>
  <si>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</si>
  <si>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</si>
  <si>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</si>
  <si>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</si>
  <si>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</si>
  <si>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</si>
  <si>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</si>
  <si>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</si>
  <si>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</si>
  <si>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</si>
  <si>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</si>
  <si>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</si>
  <si>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</si>
  <si>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</si>
  <si>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</si>
  <si>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</si>
  <si>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</si>
  <si>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</si>
  <si>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</si>
  <si>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</si>
  <si>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</si>
  <si>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</si>
  <si>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</si>
  <si>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</si>
  <si>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</si>
  <si>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</si>
  <si>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</si>
  <si>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</si>
  <si>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</si>
  <si>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</si>
  <si>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</si>
  <si>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</si>
  <si>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</si>
  <si>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</si>
  <si>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</si>
  <si>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</si>
  <si>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</si>
  <si>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</si>
  <si>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</si>
  <si>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</si>
  <si>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</si>
  <si>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</si>
  <si>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</si>
  <si>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</si>
  <si>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</si>
  <si>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</si>
  <si>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</si>
  <si>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</si>
  <si>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</si>
  <si>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</si>
  <si>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</si>
  <si>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</si>
  <si>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</si>
  <si>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</si>
  <si>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</si>
  <si>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</si>
  <si>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</si>
  <si>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</si>
  <si>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</si>
  <si>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</si>
  <si>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</si>
  <si>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</si>
  <si>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</si>
  <si>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</si>
  <si>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</si>
  <si>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</si>
  <si>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</si>
  <si>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</si>
  <si>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</si>
  <si>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</si>
  <si>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</si>
  <si>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</si>
  <si>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</si>
  <si>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</si>
  <si>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</si>
  <si>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</si>
  <si>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</si>
  <si>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</si>
  <si>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</si>
  <si>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</si>
  <si>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</si>
  <si>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</si>
  <si>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</si>
  <si>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</si>
  <si>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</si>
  <si>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</si>
  <si>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</si>
  <si>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</si>
  <si>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</si>
  <si>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</si>
  <si>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</si>
  <si>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</si>
  <si>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</si>
  <si>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</si>
  <si>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</si>
  <si>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</si>
  <si>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</si>
  <si>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</si>
  <si>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</si>
  <si>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</si>
  <si>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</si>
  <si>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</si>
  <si>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</si>
  <si>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</si>
  <si>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</si>
  <si>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</si>
  <si>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</si>
  <si>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</si>
  <si>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</si>
  <si>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</si>
  <si>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</si>
  <si>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</si>
  <si>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</si>
  <si>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</si>
  <si>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</si>
  <si>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</si>
  <si>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</si>
  <si>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</si>
  <si>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</si>
  <si>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</si>
  <si>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</si>
  <si>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</si>
  <si>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</si>
  <si>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</si>
  <si>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</si>
  <si>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</si>
  <si>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</si>
  <si>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</si>
  <si>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</si>
  <si>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</si>
  <si>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</si>
  <si>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</si>
  <si>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</si>
  <si>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</si>
  <si>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</si>
  <si>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</si>
  <si>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</si>
  <si>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</si>
  <si>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</si>
  <si>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</si>
  <si>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</si>
  <si>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</si>
  <si>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</si>
  <si>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</si>
  <si>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</si>
  <si>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</si>
  <si>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</si>
  <si>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</si>
  <si>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</si>
  <si>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</si>
  <si>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</si>
  <si>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</si>
  <si>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</si>
  <si>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</si>
  <si>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</si>
  <si>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</si>
  <si>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</si>
  <si>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</si>
  <si>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</si>
  <si>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</si>
  <si>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</si>
  <si>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</si>
  <si>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</si>
  <si>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</si>
  <si>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</si>
  <si>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</si>
  <si>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</si>
  <si>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</si>
  <si>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</si>
  <si>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</si>
  <si>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</si>
  <si>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</si>
  <si>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</si>
  <si>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</si>
  <si>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</si>
  <si>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</si>
  <si>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</si>
  <si>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</si>
  <si>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</si>
  <si>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</si>
  <si>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</si>
  <si>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</si>
  <si>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</si>
  <si>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</si>
  <si>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</si>
  <si>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</si>
  <si>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</si>
  <si>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</si>
  <si>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</si>
  <si>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</si>
  <si>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</si>
  <si>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</si>
  <si>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</si>
  <si>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</si>
  <si>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</si>
  <si>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</si>
  <si>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</si>
  <si>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</si>
  <si>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</si>
  <si>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</si>
  <si>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</si>
  <si>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</si>
  <si>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</si>
  <si>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</si>
  <si>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</si>
  <si>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</si>
  <si>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</si>
  <si>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</si>
  <si>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</si>
  <si>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</si>
  <si>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</si>
  <si>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</si>
  <si>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</si>
  <si>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</si>
  <si>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</si>
  <si>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</si>
  <si>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</si>
  <si>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</si>
  <si>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</si>
  <si>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</si>
  <si>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</si>
  <si>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</si>
  <si>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</si>
  <si>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</si>
  <si>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</si>
  <si>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</si>
  <si>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</si>
  <si>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</si>
  <si>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</si>
  <si>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</si>
  <si>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</si>
  <si>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</si>
  <si>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</si>
  <si>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</si>
  <si>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</si>
  <si>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</si>
  <si>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</si>
  <si>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</si>
  <si>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</si>
  <si>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</si>
  <si>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</si>
  <si>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</si>
  <si>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</si>
  <si>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</si>
  <si>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</si>
  <si>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</si>
  <si>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</si>
  <si>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</si>
  <si>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</si>
  <si>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</si>
  <si>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</si>
  <si>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</si>
  <si>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</si>
  <si>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</si>
  <si>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</si>
  <si>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</si>
  <si>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</si>
  <si>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</si>
  <si>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</si>
  <si>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</si>
  <si>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</si>
  <si>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</si>
  <si>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</si>
  <si>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</si>
  <si>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</si>
  <si>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</si>
  <si>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</si>
  <si>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</si>
  <si>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</si>
  <si>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</si>
  <si>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</si>
  <si>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</si>
  <si>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</si>
  <si>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</si>
  <si>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</si>
  <si>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</si>
  <si>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</si>
  <si>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</si>
  <si>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</si>
  <si>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</si>
  <si>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</si>
  <si>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</si>
  <si>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</si>
  <si>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</si>
  <si>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</si>
  <si>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</si>
  <si>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</si>
  <si>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</si>
  <si>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</si>
  <si>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</si>
  <si>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</si>
  <si>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</si>
  <si>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</si>
  <si>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</si>
  <si>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</si>
  <si>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</si>
  <si>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</si>
  <si>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</si>
  <si>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</si>
  <si>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</si>
  <si>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</si>
  <si>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</si>
  <si>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</si>
  <si>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</si>
  <si>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</si>
  <si>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</si>
  <si>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</si>
  <si>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</si>
  <si>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</si>
  <si>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</si>
  <si>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</si>
  <si>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</si>
  <si>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</si>
  <si>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</si>
  <si>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</si>
  <si>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</si>
  <si>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</si>
  <si>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</si>
  <si>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</si>
  <si>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</si>
  <si>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</si>
  <si>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</si>
  <si>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</si>
  <si>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</si>
  <si>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</si>
  <si>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</si>
  <si>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</si>
  <si>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</si>
  <si>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</si>
  <si>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</si>
  <si>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</si>
  <si>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</si>
  <si>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</si>
  <si>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</si>
  <si>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</si>
  <si>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</si>
  <si>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</si>
  <si>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</si>
  <si>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</si>
  <si>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</si>
  <si>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</si>
  <si>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</si>
  <si>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</si>
  <si>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</si>
  <si>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</si>
  <si>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</si>
  <si>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</si>
  <si>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</si>
  <si>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</si>
  <si>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</si>
  <si>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</si>
  <si>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</si>
  <si>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</si>
  <si>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</si>
  <si>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</si>
  <si>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</si>
  <si>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</si>
  <si>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</si>
  <si>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</si>
  <si>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</si>
  <si>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</si>
  <si>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</si>
  <si>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</si>
  <si>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</si>
  <si>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</si>
  <si>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</si>
  <si>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</si>
  <si>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</si>
  <si>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</si>
  <si>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</si>
  <si>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</si>
  <si>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</si>
  <si>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</si>
  <si>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</si>
  <si>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</si>
  <si>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</si>
  <si>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</si>
  <si>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</si>
  <si>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</si>
  <si>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</si>
  <si>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</si>
  <si>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</si>
  <si>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</si>
  <si>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</si>
  <si>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</si>
  <si>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</si>
  <si>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</si>
  <si>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</si>
  <si>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</si>
  <si>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</si>
  <si>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</si>
  <si>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</si>
  <si>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</si>
  <si>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</si>
  <si>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</si>
  <si>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</si>
  <si>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</si>
  <si>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</si>
  <si>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</si>
  <si>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</si>
  <si>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</si>
  <si>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</si>
  <si>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</si>
  <si>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</si>
  <si>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</si>
  <si>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</si>
  <si>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</si>
  <si>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</si>
  <si>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</si>
  <si>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</si>
  <si>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</si>
  <si>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</si>
  <si>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</si>
  <si>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</si>
  <si>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</si>
  <si>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</si>
  <si>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</si>
  <si>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</si>
  <si>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</si>
  <si>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</si>
  <si>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</si>
  <si>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</si>
  <si>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</si>
  <si>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</si>
  <si>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</si>
  <si>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</si>
  <si>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</si>
  <si>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</si>
  <si>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</si>
  <si>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</si>
  <si>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</si>
  <si>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</si>
  <si>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</si>
  <si>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</si>
  <si>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</si>
  <si>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</si>
  <si>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</si>
  <si>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</si>
  <si>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</si>
  <si>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</si>
  <si>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</si>
  <si>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</si>
  <si>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</si>
  <si>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</si>
  <si>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</si>
  <si>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</si>
  <si>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</si>
  <si>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</si>
  <si>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</si>
  <si>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</si>
  <si>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</si>
  <si>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</si>
  <si>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</si>
  <si>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</si>
  <si>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</si>
  <si>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</si>
  <si>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</si>
  <si>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</si>
  <si>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</si>
  <si>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</si>
  <si>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</si>
  <si>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</si>
  <si>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</si>
  <si>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</si>
  <si>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</si>
  <si>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</si>
  <si>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</si>
  <si>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</si>
  <si>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</si>
  <si>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</si>
  <si>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</si>
  <si>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</si>
  <si>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</si>
  <si>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</si>
  <si>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</si>
  <si>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</si>
  <si>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</si>
  <si>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</si>
  <si>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</si>
  <si>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</si>
  <si>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</si>
  <si>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</si>
  <si>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</si>
  <si>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</si>
  <si>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</si>
  <si>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</si>
  <si>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</si>
  <si>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</si>
  <si>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</si>
  <si>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</si>
  <si>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</si>
  <si>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</si>
  <si>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</si>
  <si>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</si>
  <si>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</si>
  <si>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</si>
  <si>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</si>
  <si>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</si>
  <si>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</si>
  <si>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</si>
  <si>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</si>
  <si>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</si>
  <si>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</si>
  <si>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</si>
  <si>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</si>
  <si>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</si>
  <si>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</si>
  <si>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</si>
  <si>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</si>
  <si>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</si>
  <si>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</si>
  <si>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</si>
  <si>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</si>
  <si>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</si>
  <si>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</si>
  <si>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</si>
  <si>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</si>
  <si>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</si>
  <si>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</si>
  <si>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</si>
  <si>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</si>
  <si>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</si>
  <si>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</si>
  <si>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</si>
  <si>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</si>
  <si>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</si>
  <si>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</si>
  <si>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</si>
  <si>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</si>
  <si>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</si>
  <si>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</si>
  <si>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</si>
  <si>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</si>
  <si>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</si>
  <si>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</si>
  <si>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</si>
  <si>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</si>
  <si>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</si>
  <si>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</si>
  <si>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</si>
  <si>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</si>
  <si>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</si>
  <si>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</si>
  <si>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</si>
  <si>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</si>
  <si>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</si>
  <si>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</si>
  <si>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</si>
  <si>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</si>
  <si>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</si>
  <si>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</si>
  <si>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</si>
  <si>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</si>
  <si>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</si>
  <si>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</si>
  <si>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</si>
  <si>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</si>
  <si>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</si>
  <si>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</si>
  <si>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</si>
  <si>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</si>
  <si>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</si>
  <si>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</si>
  <si>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</si>
  <si>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</si>
  <si>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</si>
  <si>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</si>
  <si>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</si>
  <si>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</si>
  <si>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</si>
  <si>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</si>
  <si>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</si>
  <si>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</si>
  <si>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</si>
  <si>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</si>
  <si>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</si>
  <si>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</si>
  <si>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</si>
  <si>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</si>
  <si>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</si>
  <si>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</si>
  <si>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</si>
  <si>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</si>
  <si>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</si>
  <si>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</si>
  <si>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</si>
  <si>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</si>
  <si>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</si>
  <si>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</si>
  <si>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</si>
  <si>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</si>
  <si>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</si>
  <si>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</si>
  <si>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</si>
  <si>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</si>
  <si>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</si>
  <si>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</si>
  <si>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</si>
  <si>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</si>
  <si>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</si>
  <si>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</si>
  <si>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</si>
  <si>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</si>
  <si>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</si>
  <si>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</si>
  <si>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</si>
  <si>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</si>
  <si>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</si>
  <si>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</si>
  <si>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</si>
  <si>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</si>
  <si>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</si>
  <si>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</si>
  <si>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</si>
  <si>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</si>
  <si>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</si>
  <si>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</si>
  <si>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</si>
  <si>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</si>
  <si>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</si>
  <si>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</si>
  <si>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</si>
  <si>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</si>
  <si>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</si>
  <si>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</si>
  <si>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</si>
  <si>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</si>
  <si>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</si>
  <si>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</si>
  <si>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</si>
  <si>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</si>
  <si>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</si>
  <si>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</si>
  <si>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</si>
  <si>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</si>
  <si>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</si>
  <si>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</si>
  <si>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</si>
  <si>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</si>
  <si>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</si>
  <si>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</si>
  <si>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</si>
  <si>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</si>
  <si>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</si>
  <si>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</si>
  <si>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</si>
  <si>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</si>
  <si>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</si>
  <si>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</si>
  <si>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</si>
  <si>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</si>
  <si>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</si>
  <si>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</si>
  <si>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</si>
  <si>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</si>
  <si>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</si>
  <si>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</si>
  <si>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</si>
  <si>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</si>
  <si>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</si>
  <si>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</si>
  <si>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</si>
  <si>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</si>
  <si>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</si>
  <si>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</si>
  <si>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</si>
  <si>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</si>
  <si>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</si>
  <si>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</si>
  <si>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</si>
  <si>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</si>
  <si>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</si>
  <si>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</si>
  <si>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</si>
  <si>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</si>
  <si>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</si>
  <si>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</si>
  <si>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</si>
  <si>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</si>
  <si>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</si>
  <si>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</si>
  <si>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</si>
  <si>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</si>
  <si>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</si>
  <si>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</si>
  <si>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</si>
  <si>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</si>
  <si>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</si>
  <si>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</si>
  <si>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</si>
  <si>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</si>
  <si>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</si>
  <si>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</si>
  <si>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</si>
  <si>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</si>
  <si>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</si>
  <si>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</si>
  <si>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</si>
  <si>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</si>
  <si>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</si>
  <si>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</si>
  <si>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</si>
  <si>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</si>
  <si>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</si>
  <si>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</si>
  <si>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</si>
  <si>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</si>
  <si>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</si>
  <si>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</si>
  <si>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</si>
  <si>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</si>
  <si>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</si>
  <si>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</si>
  <si>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</si>
  <si>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</si>
  <si>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</si>
  <si>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</si>
  <si>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</si>
  <si>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</si>
  <si>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</si>
  <si>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</si>
  <si>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</si>
  <si>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</si>
  <si>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</si>
  <si>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</si>
  <si>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</si>
  <si>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</si>
  <si>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</si>
  <si>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</si>
  <si>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</si>
  <si>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</si>
  <si>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</si>
  <si>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</si>
  <si>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</si>
  <si>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</si>
  <si>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</si>
  <si>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</si>
  <si>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</si>
  <si>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</si>
  <si>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</si>
  <si>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</si>
  <si>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</si>
  <si>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</si>
  <si>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</si>
  <si>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</si>
  <si>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</si>
  <si>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</si>
  <si>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</si>
  <si>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</si>
  <si>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</si>
  <si>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</si>
  <si>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</si>
  <si>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</si>
  <si>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</si>
  <si>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</si>
  <si>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</si>
  <si>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</si>
  <si>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</si>
  <si>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</si>
  <si>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</si>
  <si>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</si>
  <si>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</si>
  <si>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</si>
  <si>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</si>
  <si>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</si>
  <si>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</si>
  <si>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</si>
  <si>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</si>
  <si>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</si>
  <si>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</si>
  <si>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</si>
  <si>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</si>
  <si>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</si>
  <si>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</si>
  <si>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</si>
  <si>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</si>
  <si>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</si>
  <si>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</si>
  <si>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</si>
  <si>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</si>
  <si>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</si>
  <si>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</si>
  <si>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</si>
  <si>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</si>
  <si>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</si>
  <si>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</si>
  <si>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</si>
  <si>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</si>
  <si>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</si>
  <si>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</si>
  <si>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</si>
  <si>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</si>
  <si>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</si>
  <si>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</si>
  <si>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</si>
  <si>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</si>
  <si>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</si>
  <si>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</si>
  <si>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</si>
  <si>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</si>
  <si>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</si>
  <si>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</si>
  <si>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</si>
  <si>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</si>
  <si>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</si>
  <si>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</si>
  <si>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</si>
  <si>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</si>
  <si>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</si>
  <si>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</si>
  <si>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</si>
  <si>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</si>
  <si>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</si>
  <si>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</si>
  <si>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</si>
  <si>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</si>
  <si>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</si>
  <si>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</si>
  <si>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</si>
  <si>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</si>
  <si>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</si>
  <si>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</si>
  <si>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</si>
  <si>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</si>
  <si>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</si>
  <si>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</si>
  <si>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</si>
  <si>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</si>
  <si>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</si>
  <si>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</si>
  <si>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</si>
  <si>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</si>
  <si>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</si>
  <si>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</si>
  <si>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</si>
  <si>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</si>
  <si>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</si>
  <si>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</si>
  <si>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</si>
  <si>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</si>
  <si>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</si>
  <si>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</si>
  <si>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</si>
  <si>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</si>
  <si>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</si>
  <si>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</si>
  <si>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</si>
  <si>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</si>
  <si>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</si>
  <si>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</si>
  <si>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</si>
  <si>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</si>
  <si>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</si>
  <si>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</si>
  <si>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</si>
  <si>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</si>
  <si>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</si>
  <si>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</si>
  <si>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</si>
  <si>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</si>
  <si>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</si>
  <si>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</si>
  <si>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</si>
  <si>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</si>
  <si>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</si>
  <si>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</si>
  <si>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</si>
  <si>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</si>
  <si>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</si>
  <si>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</si>
  <si>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</si>
  <si>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</si>
  <si>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</si>
  <si>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</si>
  <si>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</si>
  <si>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</si>
  <si>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</si>
  <si>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</si>
  <si>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</si>
  <si>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</si>
  <si>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</si>
  <si>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</si>
  <si>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</si>
  <si>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</si>
  <si>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</si>
  <si>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</si>
  <si>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</si>
  <si>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</si>
  <si>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</si>
  <si>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</si>
  <si>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</si>
  <si>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</si>
  <si>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</si>
  <si>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</si>
  <si>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</si>
  <si>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</si>
  <si>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</si>
  <si>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</si>
  <si>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</si>
  <si>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</si>
  <si>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</si>
  <si>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</si>
  <si>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</si>
  <si>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</si>
  <si>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</si>
  <si>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</si>
  <si>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</si>
  <si>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</si>
  <si>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</si>
  <si>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</si>
  <si>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</si>
  <si>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</si>
  <si>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</si>
  <si>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</si>
  <si>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</si>
  <si>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</si>
  <si>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</si>
  <si>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</si>
  <si>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</si>
  <si>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</si>
  <si>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</si>
  <si>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</si>
  <si>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</si>
  <si>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</si>
  <si>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</si>
  <si>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</si>
  <si>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</si>
  <si>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</si>
  <si>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</si>
  <si>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</si>
  <si>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</si>
  <si>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</si>
  <si>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</si>
  <si>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</si>
  <si>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</si>
  <si>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</si>
  <si>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</si>
  <si>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</si>
  <si>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</si>
  <si>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</si>
  <si>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</si>
  <si>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</si>
  <si>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</si>
  <si>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</si>
  <si>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</si>
  <si>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</si>
  <si>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</si>
  <si>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</si>
  <si>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</si>
  <si>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</si>
  <si>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</si>
  <si>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</si>
  <si>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</si>
  <si>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</si>
  <si>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</si>
  <si>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</si>
  <si>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</si>
  <si>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</si>
  <si>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</si>
  <si>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</si>
  <si>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</si>
  <si>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</si>
  <si>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</si>
  <si>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</si>
  <si>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</si>
  <si>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</si>
  <si>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</si>
  <si>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</si>
  <si>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</si>
  <si>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</si>
  <si>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</si>
  <si>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</si>
  <si>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</si>
  <si>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</si>
  <si>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</si>
  <si>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</si>
  <si>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</si>
  <si>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</si>
  <si>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</si>
  <si>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</si>
  <si>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</si>
  <si>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</si>
  <si>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</si>
  <si>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</si>
  <si>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</si>
  <si>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</si>
  <si>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</si>
  <si>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</si>
  <si>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</si>
  <si>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</si>
  <si>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</si>
  <si>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</si>
  <si>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</si>
  <si>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</si>
  <si>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</si>
  <si>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</si>
  <si>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</si>
  <si>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</si>
  <si>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</si>
  <si>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</si>
  <si>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</si>
  <si>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</si>
  <si>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</si>
  <si>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</si>
  <si>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</si>
  <si>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</si>
  <si>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</si>
  <si>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</si>
  <si>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</si>
  <si>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</si>
  <si>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</si>
  <si>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</si>
  <si>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</si>
  <si>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</si>
  <si>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</si>
  <si>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</si>
  <si>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</si>
  <si>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</si>
  <si>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</si>
  <si>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</si>
  <si>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</si>
  <si>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</si>
  <si>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</si>
  <si>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</si>
  <si>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</si>
  <si>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</si>
  <si>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</si>
  <si>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</si>
  <si>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</si>
  <si>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</si>
  <si>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</si>
  <si>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</si>
  <si>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</si>
  <si>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</si>
  <si>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</si>
  <si>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</si>
  <si>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</si>
  <si>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</si>
  <si>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</si>
  <si>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</si>
  <si>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</si>
  <si>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</si>
  <si>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</si>
  <si>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</si>
  <si>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</si>
  <si>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</si>
  <si>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</si>
  <si>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</si>
  <si>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</si>
  <si>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</si>
  <si>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</si>
  <si>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</si>
  <si>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</si>
  <si>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</si>
  <si>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</si>
  <si>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</si>
  <si>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</si>
  <si>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</si>
  <si>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</si>
  <si>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</si>
  <si>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</si>
  <si>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</si>
  <si>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</si>
  <si>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</si>
  <si>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</si>
  <si>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</si>
  <si>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</si>
  <si>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</si>
  <si>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</si>
  <si>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</si>
  <si>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</si>
  <si>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</si>
  <si>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</si>
  <si>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</si>
  <si>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</si>
  <si>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</si>
  <si>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</si>
  <si>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</si>
  <si>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</si>
  <si>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</si>
  <si>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</si>
  <si>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</si>
  <si>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</si>
  <si>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</si>
  <si>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</si>
  <si>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</si>
  <si>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</si>
  <si>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</si>
  <si>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</si>
  <si>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</si>
  <si>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</si>
  <si>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</si>
  <si>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</si>
  <si>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</si>
  <si>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</si>
  <si>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</si>
  <si>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</si>
  <si>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</si>
  <si>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</si>
  <si>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</si>
  <si>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</si>
  <si>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</si>
  <si>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</si>
  <si>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</si>
  <si>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</si>
  <si>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</si>
  <si>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</si>
  <si>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</si>
  <si>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</si>
  <si>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</si>
  <si>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</si>
  <si>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</si>
  <si>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</si>
  <si>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</si>
  <si>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</si>
  <si>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</si>
  <si>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</si>
  <si>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</si>
  <si>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</si>
  <si>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</si>
  <si>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</si>
  <si>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</si>
  <si>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</si>
  <si>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</si>
  <si>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</si>
  <si>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</si>
  <si>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</si>
  <si>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</si>
  <si>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</si>
  <si>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</si>
  <si>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</si>
  <si>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</si>
  <si>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</si>
  <si>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</si>
  <si>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</si>
  <si>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</si>
  <si>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</si>
  <si>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</si>
  <si>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</si>
  <si>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</si>
  <si>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</si>
  <si>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</si>
  <si>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</si>
  <si>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</si>
  <si>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</si>
  <si>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</si>
  <si>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</si>
  <si>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</si>
  <si>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</si>
  <si>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</si>
  <si>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</si>
  <si>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</si>
  <si>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</si>
  <si>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</si>
  <si>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</si>
  <si>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</si>
  <si>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</si>
  <si>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</si>
  <si>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</si>
  <si>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</si>
  <si>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</si>
  <si>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</si>
  <si>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</si>
  <si>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</si>
  <si>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</si>
  <si>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</si>
  <si>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</si>
  <si>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</si>
  <si>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</si>
  <si>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</si>
  <si>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</si>
  <si>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</si>
  <si>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</si>
  <si>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</si>
  <si>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</si>
  <si>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</si>
  <si>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</si>
  <si>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</si>
  <si>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</si>
  <si>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</si>
  <si>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</si>
  <si>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</si>
  <si>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</si>
  <si>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</si>
  <si>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</si>
  <si>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</si>
  <si>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</si>
  <si>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</si>
  <si>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</si>
  <si>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</si>
  <si>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</si>
  <si>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</si>
  <si>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</si>
  <si>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</si>
  <si>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</si>
  <si>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</si>
  <si>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</si>
  <si>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</si>
  <si>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</si>
  <si>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</si>
  <si>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</si>
  <si>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</si>
  <si>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</si>
  <si>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</si>
  <si>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</si>
  <si>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</si>
  <si>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</si>
  <si>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</si>
  <si>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</si>
  <si>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</si>
  <si>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</si>
  <si>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</si>
  <si>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</si>
  <si>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</si>
  <si>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</si>
  <si>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</si>
  <si>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</si>
  <si>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</si>
  <si>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</si>
  <si>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</si>
  <si>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</si>
  <si>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</si>
  <si>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</si>
  <si>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</si>
  <si>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</si>
  <si>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</si>
  <si>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</si>
  <si>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</si>
  <si>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</si>
  <si>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</si>
  <si>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</si>
  <si>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</si>
  <si>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</si>
  <si>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</si>
  <si>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</si>
  <si>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</si>
  <si>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</si>
  <si>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</si>
  <si>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</si>
  <si>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</si>
  <si>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</si>
  <si>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</si>
  <si>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</si>
  <si>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</si>
  <si>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</si>
  <si>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</si>
  <si>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</si>
  <si>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</si>
  <si>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</si>
  <si>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</si>
  <si>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</si>
  <si>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</si>
  <si>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</si>
  <si>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</si>
  <si>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</si>
  <si>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</si>
  <si>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</si>
  <si>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</si>
  <si>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</si>
  <si>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</si>
  <si>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</si>
  <si>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</si>
  <si>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</si>
  <si>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</si>
  <si>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</si>
  <si>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</si>
  <si>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</si>
  <si>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</si>
  <si>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</si>
  <si>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</si>
  <si>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</si>
  <si>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</si>
  <si>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</si>
  <si>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</si>
  <si>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</si>
  <si>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</si>
  <si>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</si>
  <si>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</si>
  <si>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</si>
  <si>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</si>
  <si>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</si>
  <si>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</si>
  <si>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</si>
  <si>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</si>
  <si>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</si>
  <si>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</si>
  <si>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</si>
  <si>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</si>
  <si>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</si>
  <si>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</si>
  <si>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</si>
  <si>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</si>
  <si>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</si>
  <si>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</si>
  <si>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</si>
  <si>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</si>
  <si>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</si>
  <si>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</si>
  <si>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</si>
  <si>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</si>
  <si>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</si>
  <si>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</si>
  <si>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</si>
  <si>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</si>
  <si>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</si>
  <si>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</si>
  <si>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</si>
  <si>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</si>
  <si>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</si>
  <si>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</si>
  <si>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</si>
  <si>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</si>
  <si>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</si>
  <si>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</si>
  <si>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</si>
  <si>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</si>
  <si>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</si>
  <si>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</si>
  <si>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</si>
  <si>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</si>
  <si>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</si>
  <si>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</si>
  <si>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</si>
  <si>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</si>
  <si>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</si>
  <si>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</si>
  <si>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</si>
  <si>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</si>
  <si>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</si>
  <si>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</si>
  <si>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</si>
  <si>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</si>
  <si>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</si>
  <si>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</si>
  <si>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</si>
  <si>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</si>
  <si>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</si>
  <si>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</si>
  <si>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</si>
  <si>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</si>
  <si>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</si>
  <si>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</si>
  <si>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</si>
  <si>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</si>
  <si>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</si>
  <si>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</si>
  <si>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</si>
  <si>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</si>
  <si>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</si>
  <si>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</si>
  <si>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</si>
  <si>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</si>
  <si>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</si>
  <si>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</si>
  <si>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</si>
  <si>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</si>
  <si>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</si>
  <si>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</si>
  <si>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</si>
  <si>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</si>
  <si>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</si>
  <si>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</si>
  <si>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</si>
  <si>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</si>
  <si>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</si>
  <si>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</si>
  <si>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</si>
  <si>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</si>
  <si>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</si>
  <si>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</si>
  <si>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</si>
  <si>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</si>
  <si>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</si>
  <si>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</si>
  <si>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</si>
  <si>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</si>
  <si>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</si>
  <si>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</si>
  <si>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</si>
  <si>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</si>
  <si>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</si>
  <si>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</si>
  <si>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</si>
  <si>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</si>
  <si>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</si>
  <si>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</si>
  <si>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</si>
  <si>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</si>
  <si>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</si>
  <si>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</si>
  <si>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</si>
  <si>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</si>
  <si>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</si>
  <si>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</si>
  <si>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</si>
  <si>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</si>
  <si>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</si>
  <si>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</si>
  <si>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</si>
  <si>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</si>
  <si>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</si>
  <si>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</si>
  <si>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</si>
  <si>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</si>
  <si>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</si>
  <si>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</si>
  <si>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</si>
  <si>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</si>
  <si>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</si>
  <si>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</si>
  <si>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</si>
  <si>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</si>
  <si>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</si>
  <si>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</si>
  <si>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</si>
  <si>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</si>
  <si>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</si>
  <si>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</si>
  <si>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</si>
  <si>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</si>
  <si>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</si>
  <si>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</si>
  <si>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</si>
  <si>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</si>
  <si>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</si>
  <si>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</si>
  <si>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</si>
  <si>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</si>
  <si>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</si>
  <si>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</si>
  <si>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</si>
  <si>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</si>
  <si>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</si>
  <si>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</si>
  <si>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</si>
  <si>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</si>
  <si>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</si>
  <si>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</si>
  <si>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</si>
  <si>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</si>
  <si>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</si>
  <si>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</si>
  <si>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</si>
  <si>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</si>
  <si>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</si>
  <si>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</si>
  <si>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</si>
  <si>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</si>
  <si>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</si>
  <si>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</si>
  <si>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</si>
  <si>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</si>
  <si>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</si>
  <si>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</si>
  <si>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</si>
  <si>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</si>
  <si>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</si>
  <si>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</si>
  <si>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</si>
  <si>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</si>
  <si>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</si>
  <si>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</si>
  <si>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</si>
  <si>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</si>
  <si>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</si>
  <si>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</si>
  <si>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</si>
  <si>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</si>
  <si>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</si>
  <si>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</si>
  <si>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</si>
  <si>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</si>
  <si>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</si>
  <si>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</si>
  <si>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</si>
  <si>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</si>
  <si>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</si>
  <si>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</si>
  <si>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</si>
  <si>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</si>
  <si>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</si>
  <si>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</si>
  <si>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</si>
  <si>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</si>
  <si>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</si>
  <si>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</si>
  <si>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</si>
  <si>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</si>
  <si>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</si>
  <si>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</si>
  <si>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</si>
  <si>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</si>
  <si>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</si>
  <si>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</si>
  <si>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</si>
  <si>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</si>
  <si>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</si>
  <si>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</si>
  <si>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</si>
  <si>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</si>
  <si>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</si>
  <si>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</si>
  <si>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</si>
  <si>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</si>
  <si>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</si>
  <si>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</si>
  <si>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</si>
  <si>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</si>
  <si>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</si>
  <si>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</si>
  <si>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</si>
  <si>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</si>
  <si>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</si>
  <si>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</si>
  <si>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</si>
  <si>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</si>
  <si>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</si>
  <si>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</si>
  <si>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</si>
  <si>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</si>
  <si>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</si>
  <si>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</si>
  <si>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</si>
  <si>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</si>
  <si>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</si>
  <si>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</si>
  <si>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</si>
  <si>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</si>
  <si>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</si>
  <si>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</si>
  <si>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</si>
  <si>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</si>
  <si>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</si>
  <si>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</si>
  <si>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</si>
  <si>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</si>
  <si>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</si>
  <si>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</si>
  <si>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</si>
  <si>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</si>
  <si>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</si>
  <si>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</si>
  <si>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</si>
  <si>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</si>
  <si>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</si>
  <si>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</si>
  <si>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</si>
  <si>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</si>
  <si>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</si>
  <si>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</si>
  <si>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</si>
  <si>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</si>
  <si>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</si>
  <si>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</si>
  <si>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</si>
  <si>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</si>
  <si>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</si>
  <si>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</si>
  <si>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</si>
  <si>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</si>
  <si>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</si>
  <si>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</si>
  <si>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</si>
  <si>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</si>
  <si>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</si>
  <si>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</si>
  <si>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</si>
  <si>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</si>
  <si>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</si>
  <si>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</si>
  <si>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</si>
  <si>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</si>
  <si>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</si>
  <si>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</si>
  <si>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</si>
  <si>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</si>
  <si>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</si>
  <si>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</si>
  <si>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</si>
  <si>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</si>
  <si>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</si>
  <si>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</si>
  <si>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</si>
  <si>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</si>
  <si>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</si>
  <si>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</si>
  <si>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</si>
  <si>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</si>
  <si>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</si>
  <si>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</si>
  <si>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</si>
  <si>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</si>
  <si>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</si>
  <si>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</si>
  <si>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</si>
  <si>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</si>
  <si>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</si>
  <si>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</si>
  <si>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</si>
  <si>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</si>
  <si>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</si>
  <si>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</si>
  <si>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</si>
  <si>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</si>
  <si>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</si>
  <si>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</si>
  <si>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</si>
  <si>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</si>
  <si>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</si>
  <si>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</si>
  <si>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</si>
  <si>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</si>
  <si>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</si>
  <si>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</si>
  <si>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</si>
  <si>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</si>
  <si>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</si>
  <si>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</si>
  <si>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</si>
  <si>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</si>
  <si>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</si>
  <si>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</si>
  <si>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</si>
  <si>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</si>
  <si>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</si>
  <si>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</si>
  <si>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</si>
  <si>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</si>
  <si>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</si>
  <si>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</si>
  <si>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</si>
  <si>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</si>
  <si>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</si>
  <si>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</si>
  <si>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</si>
  <si>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</si>
  <si>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</si>
  <si>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</si>
  <si>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</si>
  <si>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</si>
  <si>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</si>
  <si>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</si>
  <si>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</si>
  <si>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</si>
  <si>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</si>
  <si>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</si>
  <si>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</si>
  <si>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</si>
  <si>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</si>
  <si>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</si>
  <si>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</si>
  <si>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</si>
  <si>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</si>
  <si>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</si>
  <si>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</si>
  <si>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</si>
  <si>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</si>
  <si>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</si>
  <si>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</si>
  <si>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</si>
  <si>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</si>
  <si>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</si>
  <si>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</si>
  <si>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</si>
  <si>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</si>
  <si>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</si>
  <si>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</si>
  <si>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</si>
  <si>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</si>
  <si>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</si>
  <si>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</si>
  <si>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</si>
  <si>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</si>
  <si>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</si>
  <si>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</si>
  <si>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</si>
  <si>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</si>
  <si>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</si>
  <si>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</si>
  <si>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</si>
  <si>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</si>
  <si>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</si>
  <si>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</si>
  <si>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</si>
  <si>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</si>
  <si>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</si>
  <si>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</si>
  <si>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</si>
  <si>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</si>
  <si>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</si>
  <si>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</si>
  <si>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</si>
  <si>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</si>
  <si>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</si>
  <si>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</si>
  <si>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</si>
  <si>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</si>
  <si>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</si>
  <si>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</si>
  <si>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</si>
  <si>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</si>
  <si>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</si>
  <si>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</si>
  <si>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</si>
  <si>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</si>
  <si>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</si>
  <si>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</si>
  <si>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</si>
  <si>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</si>
  <si>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</si>
  <si>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</si>
  <si>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</si>
  <si>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</si>
  <si>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</si>
  <si>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</si>
  <si>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</si>
  <si>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</si>
  <si>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</si>
  <si>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</si>
  <si>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</si>
  <si>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</si>
  <si>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</si>
  <si>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</si>
  <si>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</si>
  <si>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</si>
  <si>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</si>
  <si>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</si>
  <si>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</si>
  <si>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</si>
  <si>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</si>
  <si>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</si>
  <si>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</si>
  <si>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</si>
  <si>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</si>
  <si>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</si>
  <si>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</si>
  <si>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</si>
  <si>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</si>
  <si>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</si>
  <si>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</si>
  <si>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</si>
  <si>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</si>
  <si>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</si>
  <si>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</si>
  <si>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</si>
  <si>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</si>
  <si>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</si>
  <si>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</si>
  <si>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</si>
  <si>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</si>
  <si>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</si>
  <si>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</si>
  <si>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</si>
  <si>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</si>
  <si>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</si>
  <si>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</si>
  <si>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</si>
  <si>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</si>
  <si>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</si>
  <si>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</si>
  <si>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</si>
  <si>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</si>
  <si>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</si>
  <si>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</si>
  <si>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</si>
  <si>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</si>
  <si>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</si>
  <si>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</si>
  <si>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</si>
  <si>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</si>
  <si>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</si>
  <si>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</si>
  <si>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</si>
  <si>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</si>
  <si>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</si>
  <si>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</si>
  <si>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</si>
  <si>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</si>
  <si>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</si>
  <si>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</si>
  <si>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</si>
  <si>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</si>
  <si>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</si>
  <si>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</si>
  <si>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</si>
  <si>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</si>
  <si>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</si>
  <si>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</si>
  <si>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</si>
  <si>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</si>
  <si>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</si>
  <si>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</si>
  <si>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</si>
  <si>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</si>
  <si>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</si>
  <si>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</si>
  <si>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</si>
  <si>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</si>
  <si>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</si>
  <si>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</si>
  <si>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</si>
  <si>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</si>
  <si>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</si>
  <si>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</si>
  <si>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</si>
  <si>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</si>
  <si>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</si>
  <si>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</si>
  <si>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</si>
  <si>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</si>
  <si>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</si>
  <si>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</si>
  <si>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</si>
  <si>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</si>
  <si>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</si>
  <si>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</si>
  <si>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</si>
  <si>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</si>
  <si>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</si>
  <si>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</si>
  <si>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</si>
  <si>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</si>
  <si>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</si>
  <si>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</si>
  <si>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</si>
  <si>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</si>
  <si>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</si>
  <si>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</si>
  <si>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</si>
  <si>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</si>
  <si>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</si>
  <si>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</si>
  <si>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</si>
  <si>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</si>
  <si>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</si>
  <si>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</si>
  <si>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</si>
  <si>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</si>
  <si>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</si>
  <si>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</si>
  <si>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</si>
  <si>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</si>
  <si>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</si>
  <si>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</si>
  <si>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</si>
  <si>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</si>
  <si>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</si>
  <si>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</si>
  <si>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</si>
  <si>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</si>
  <si>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</si>
  <si>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</si>
  <si>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</si>
  <si>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</si>
  <si>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</si>
  <si>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</si>
  <si>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</si>
  <si>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</si>
  <si>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</si>
  <si>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</si>
  <si>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</si>
  <si>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</si>
  <si>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</si>
  <si>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</si>
  <si>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</si>
  <si>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</si>
  <si>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</si>
  <si>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</si>
  <si>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</si>
  <si>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</si>
  <si>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</si>
  <si>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</si>
  <si>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</si>
  <si>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</si>
  <si>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</si>
  <si>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</si>
  <si>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</si>
  <si>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</si>
  <si>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</si>
  <si>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</si>
  <si>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</si>
  <si>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</si>
  <si>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</si>
  <si>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</si>
  <si>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</si>
  <si>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</si>
  <si>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</si>
  <si>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</si>
  <si>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</si>
  <si>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</si>
  <si>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</si>
  <si>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</si>
  <si>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</si>
  <si>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</si>
  <si>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</si>
  <si>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</si>
  <si>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</si>
  <si>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</si>
  <si>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</si>
  <si>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</si>
  <si>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</si>
  <si>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</si>
  <si>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</si>
  <si>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</si>
  <si>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</si>
  <si>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</si>
  <si>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</si>
  <si>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</si>
  <si>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</si>
  <si>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</si>
  <si>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</si>
  <si>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</si>
  <si>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</si>
  <si>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</si>
  <si>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</si>
  <si>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</si>
  <si>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</si>
  <si>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</si>
  <si>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</si>
  <si>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</si>
  <si>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</si>
  <si>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</si>
  <si>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</si>
  <si>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</si>
  <si>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</si>
  <si>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</si>
  <si>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</si>
  <si>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</si>
  <si>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</si>
  <si>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</si>
  <si>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</si>
  <si>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</si>
  <si>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</si>
  <si>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</si>
  <si>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</si>
  <si>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</si>
  <si>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</si>
  <si>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</si>
  <si>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</si>
  <si>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</si>
  <si>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</si>
  <si>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</si>
  <si>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</si>
  <si>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</si>
  <si>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</si>
  <si>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</si>
  <si>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</si>
  <si>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</si>
  <si>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</si>
  <si>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</si>
  <si>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</si>
  <si>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</si>
  <si>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</si>
  <si>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</si>
  <si>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</si>
  <si>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</si>
  <si>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</si>
  <si>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</si>
  <si>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</si>
  <si>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</si>
  <si>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</si>
  <si>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</si>
  <si>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</si>
  <si>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</si>
  <si>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</si>
  <si>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</si>
  <si>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</si>
  <si>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</si>
  <si>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</si>
  <si>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</si>
  <si>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</si>
  <si>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</si>
  <si>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</si>
  <si>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</si>
  <si>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</si>
  <si>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</si>
  <si>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</si>
  <si>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</si>
  <si>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</si>
  <si>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</si>
  <si>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</si>
  <si>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</si>
  <si>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</si>
  <si>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</si>
  <si>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</si>
  <si>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</si>
  <si>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</si>
  <si>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</si>
  <si>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</si>
  <si>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</si>
  <si>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</si>
  <si>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</si>
  <si>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</si>
  <si>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</si>
  <si>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</si>
  <si>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</si>
  <si>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</si>
  <si>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</si>
  <si>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</si>
  <si>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</si>
  <si>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</si>
  <si>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</si>
  <si>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</si>
  <si>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</si>
  <si>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</si>
  <si>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</si>
  <si>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</si>
  <si>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</si>
  <si>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</si>
  <si>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</si>
  <si>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</si>
  <si>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</si>
  <si>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</si>
  <si>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</si>
  <si>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</si>
  <si>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</si>
  <si>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</si>
  <si>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</si>
  <si>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</si>
  <si>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</si>
  <si>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</si>
  <si>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</si>
  <si>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</si>
  <si>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</si>
  <si>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</si>
  <si>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</si>
  <si>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</si>
  <si>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</si>
  <si>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</si>
  <si>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</si>
  <si>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</si>
  <si>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</si>
  <si>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</si>
  <si>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</si>
  <si>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</si>
  <si>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</si>
  <si>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</si>
  <si>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</si>
  <si>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</si>
  <si>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</si>
  <si>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</si>
  <si>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</si>
  <si>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</si>
  <si>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</si>
  <si>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</si>
  <si>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</si>
  <si>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</si>
  <si>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</si>
  <si>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</si>
  <si>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</si>
  <si>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</si>
  <si>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</si>
  <si>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</si>
  <si>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</si>
  <si>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</si>
  <si>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</si>
  <si>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</si>
  <si>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</si>
  <si>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</si>
  <si>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</si>
  <si>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</si>
  <si>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</si>
  <si>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</si>
  <si>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</si>
  <si>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</si>
  <si>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</si>
  <si>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</si>
  <si>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</si>
  <si>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</si>
  <si>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</si>
  <si>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</si>
  <si>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</si>
  <si>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</si>
  <si>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</si>
  <si>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</si>
  <si>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</si>
  <si>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</si>
  <si>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</si>
  <si>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</si>
  <si>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</si>
  <si>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</si>
  <si>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</si>
  <si>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</si>
  <si>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</si>
  <si>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</si>
  <si>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</si>
  <si>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</si>
  <si>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</si>
  <si>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</si>
  <si>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</si>
  <si>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</si>
  <si>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</si>
  <si>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</si>
  <si>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</si>
  <si>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</si>
  <si>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</si>
  <si>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</si>
  <si>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</si>
  <si>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</si>
  <si>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</si>
  <si>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</si>
  <si>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</si>
  <si>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</si>
  <si>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</si>
  <si>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</si>
  <si>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</si>
  <si>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</si>
  <si>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</si>
  <si>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</si>
  <si>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</si>
  <si>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</si>
  <si>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</si>
  <si>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</si>
  <si>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</si>
  <si>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</si>
  <si>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</si>
  <si>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</si>
  <si>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</si>
  <si>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</si>
  <si>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</si>
  <si>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</si>
  <si>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</si>
  <si>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</si>
  <si>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</si>
  <si>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</si>
  <si>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</si>
  <si>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</si>
  <si>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</si>
  <si>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</si>
  <si>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</si>
  <si>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</si>
  <si>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</si>
  <si>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</si>
  <si>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</si>
  <si>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</si>
  <si>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</si>
  <si>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</si>
  <si>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</si>
  <si>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</si>
  <si>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</si>
  <si>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</si>
  <si>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</si>
  <si>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</si>
  <si>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</si>
  <si>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</si>
  <si>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</si>
  <si>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</si>
  <si>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</si>
  <si>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</si>
  <si>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</si>
  <si>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</si>
  <si>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</si>
  <si>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</si>
  <si>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</si>
  <si>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</si>
  <si>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</si>
  <si>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</si>
  <si>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</si>
  <si>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</si>
  <si>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</si>
  <si>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</si>
  <si>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</si>
  <si>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</si>
  <si>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</si>
  <si>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</si>
  <si>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</si>
  <si>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</si>
  <si>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</si>
  <si>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</si>
  <si>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</si>
  <si>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</si>
  <si>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</si>
  <si>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</si>
  <si>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</si>
  <si>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</si>
  <si>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</si>
  <si>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</si>
  <si>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</si>
  <si>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</si>
  <si>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</si>
  <si>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</si>
  <si>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</si>
  <si>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</si>
  <si>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</si>
  <si>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</si>
  <si>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</si>
  <si>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</si>
  <si>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</si>
  <si>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</si>
  <si>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</si>
  <si>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</si>
  <si>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</si>
  <si>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</si>
  <si>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</si>
  <si>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</si>
  <si>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</si>
  <si>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</si>
  <si>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</si>
  <si>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</si>
  <si>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</si>
  <si>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</si>
  <si>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</si>
  <si>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</si>
  <si>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</si>
  <si>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</si>
  <si>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</si>
  <si>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</si>
  <si>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</si>
  <si>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</si>
  <si>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</si>
  <si>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</si>
  <si>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</si>
  <si>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</si>
  <si>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</si>
  <si>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</si>
  <si>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</si>
  <si>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</si>
  <si>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</si>
  <si>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</si>
  <si>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</si>
  <si>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</si>
  <si>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</si>
  <si>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</si>
  <si>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</si>
  <si>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</si>
  <si>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</si>
  <si>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</si>
  <si>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</si>
  <si>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</si>
  <si>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</si>
  <si>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</si>
  <si>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</si>
  <si>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</si>
  <si>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</si>
  <si>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</si>
  <si>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</si>
  <si>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</si>
  <si>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</si>
  <si>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</si>
  <si>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</si>
  <si>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</si>
  <si>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</si>
  <si>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</si>
  <si>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</si>
  <si>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</si>
  <si>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</si>
  <si>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</si>
  <si>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</si>
  <si>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</si>
  <si>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</si>
  <si>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</si>
  <si>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</si>
  <si>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</si>
  <si>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</si>
  <si>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</si>
  <si>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</si>
  <si>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</si>
  <si>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</si>
  <si>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</si>
  <si>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</si>
  <si>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</si>
  <si>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</si>
  <si>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</si>
  <si>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</si>
  <si>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</si>
  <si>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</si>
  <si>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</si>
  <si>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</si>
  <si>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</si>
  <si>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</si>
  <si>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</si>
  <si>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</si>
  <si>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</si>
  <si>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</si>
  <si>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</si>
  <si>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</si>
  <si>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</si>
  <si>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</si>
  <si>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</si>
  <si>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</si>
  <si>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</si>
  <si>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</si>
  <si>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</si>
  <si>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</si>
  <si>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</si>
  <si>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</si>
  <si>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</si>
  <si>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</si>
  <si>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</si>
  <si>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</si>
  <si>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</si>
  <si>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</si>
  <si>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</si>
  <si>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</si>
  <si>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</si>
  <si>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</si>
  <si>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</si>
  <si>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</si>
  <si>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</si>
  <si>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</si>
  <si>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</si>
  <si>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</si>
  <si>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</si>
  <si>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</si>
  <si>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</si>
  <si>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</si>
  <si>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</si>
  <si>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</si>
  <si>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</si>
  <si>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</si>
  <si>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</si>
  <si>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</si>
  <si>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</si>
  <si>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</si>
  <si>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</si>
  <si>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</si>
  <si>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</si>
  <si>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</si>
  <si>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</si>
  <si>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</si>
  <si>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</si>
  <si>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</si>
  <si>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</si>
  <si>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</si>
  <si>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</si>
  <si>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</si>
  <si>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</si>
  <si>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</si>
  <si>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</si>
  <si>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</si>
  <si>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</si>
  <si>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</si>
  <si>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</si>
  <si>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</si>
  <si>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</si>
  <si>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</si>
  <si>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</si>
  <si>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</si>
  <si>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</si>
  <si>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</si>
  <si>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</si>
  <si>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</si>
  <si>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</si>
  <si>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</si>
  <si>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</si>
  <si>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</si>
  <si>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</si>
  <si>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</si>
  <si>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</si>
  <si>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</si>
  <si>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</si>
  <si>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</si>
  <si>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</si>
  <si>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</si>
  <si>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</si>
  <si>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</si>
  <si>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</si>
  <si>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</si>
  <si>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</si>
  <si>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</si>
  <si>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</si>
  <si>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</si>
  <si>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</si>
  <si>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</si>
  <si>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</si>
  <si>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</si>
  <si>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</si>
  <si>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</si>
  <si>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</si>
  <si>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</si>
  <si>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</si>
  <si>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</si>
  <si>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</si>
  <si>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</si>
  <si>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</si>
  <si>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</si>
  <si>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</si>
  <si>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</si>
  <si>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</si>
  <si>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</si>
  <si>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</si>
  <si>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</si>
  <si>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</si>
  <si>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</si>
  <si>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</si>
  <si>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</si>
  <si>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</si>
  <si>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</si>
  <si>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</si>
  <si>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</si>
  <si>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</si>
  <si>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</si>
  <si>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</si>
  <si>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</si>
  <si>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</si>
  <si>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</si>
  <si>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</si>
  <si>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</si>
  <si>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</si>
  <si>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</si>
  <si>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</si>
  <si>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</si>
  <si>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</si>
  <si>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</si>
  <si>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</si>
  <si>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</si>
  <si>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</si>
  <si>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</si>
  <si>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</si>
  <si>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</si>
  <si>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</si>
  <si>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</si>
  <si>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</si>
  <si>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</si>
  <si>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</si>
  <si>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</si>
  <si>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</si>
  <si>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</si>
  <si>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</si>
  <si>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</si>
  <si>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</si>
  <si>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</si>
  <si>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</si>
  <si>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</si>
  <si>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</si>
  <si>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</si>
  <si>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</si>
  <si>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</si>
  <si>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</si>
  <si>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</si>
  <si>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</si>
  <si>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</si>
  <si>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</si>
  <si>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</si>
  <si>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</si>
  <si>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</si>
  <si>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</si>
  <si>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</si>
  <si>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</si>
  <si>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</si>
  <si>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</si>
  <si>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</si>
  <si>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</si>
  <si>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</si>
  <si>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</si>
  <si>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</si>
  <si>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</si>
  <si>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</si>
  <si>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</si>
  <si>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</si>
  <si>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</si>
  <si>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</si>
  <si>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</si>
  <si>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</si>
  <si>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</si>
  <si>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</si>
  <si>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</si>
  <si>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</si>
  <si>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</si>
  <si>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</si>
  <si>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</si>
  <si>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</si>
  <si>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</si>
  <si>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</si>
  <si>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</si>
  <si>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</si>
  <si>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</si>
  <si>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</si>
  <si>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</si>
  <si>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</si>
  <si>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</si>
  <si>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</si>
  <si>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</si>
  <si>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</si>
  <si>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</si>
  <si>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</si>
  <si>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</si>
  <si>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</si>
  <si>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</si>
  <si>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</si>
  <si>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</si>
  <si>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</si>
  <si>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</si>
  <si>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</si>
  <si>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</si>
  <si>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</si>
  <si>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</si>
  <si>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</si>
  <si>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</si>
  <si>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</si>
  <si>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</si>
  <si>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</si>
  <si>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</si>
  <si>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</si>
  <si>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</si>
  <si>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</si>
  <si>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</si>
  <si>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</si>
  <si>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</si>
  <si>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</si>
  <si>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</si>
  <si>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</si>
  <si>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</si>
  <si>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</si>
  <si>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</si>
  <si>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</si>
  <si>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</si>
  <si>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</si>
  <si>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</si>
  <si>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</si>
  <si>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</si>
  <si>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</si>
  <si>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</si>
  <si>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</si>
  <si>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</si>
  <si>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</si>
  <si>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</si>
  <si>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</si>
  <si>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</si>
  <si>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</si>
  <si>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</si>
  <si>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</si>
  <si>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</si>
  <si>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</si>
  <si>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</si>
  <si>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</si>
  <si>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</si>
  <si>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</si>
  <si>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</si>
  <si>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</si>
  <si>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</si>
  <si>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</si>
  <si>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</si>
  <si>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</si>
  <si>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</si>
  <si>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</si>
  <si>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</si>
  <si>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</si>
  <si>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</si>
  <si>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</si>
  <si>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</si>
  <si>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</si>
  <si>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</si>
  <si>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</si>
  <si>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</si>
  <si>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</si>
  <si>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</si>
  <si>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</si>
  <si>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</si>
  <si>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</si>
  <si>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</si>
  <si>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</si>
  <si>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</si>
  <si>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</si>
  <si>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</si>
  <si>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</si>
  <si>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</si>
  <si>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</si>
  <si>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</si>
  <si>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</si>
  <si>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</si>
  <si>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</si>
  <si>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</si>
  <si>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</si>
  <si>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</si>
  <si>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</si>
  <si>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</si>
  <si>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</si>
  <si>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</si>
  <si>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</si>
  <si>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</si>
  <si>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</si>
  <si>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</si>
  <si>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</si>
  <si>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</si>
  <si>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</si>
  <si>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</si>
  <si>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</si>
  <si>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</si>
  <si>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</si>
  <si>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</si>
  <si>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</si>
  <si>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</si>
  <si>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</si>
  <si>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</si>
  <si>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</si>
  <si>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</si>
  <si>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</si>
  <si>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</si>
  <si>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</si>
  <si>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</si>
  <si>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</si>
  <si>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</si>
  <si>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</si>
  <si>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</si>
  <si>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</si>
  <si>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</si>
  <si>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</si>
  <si>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</si>
  <si>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</si>
  <si>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</si>
  <si>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</si>
  <si>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</si>
  <si>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</si>
  <si>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</si>
  <si>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</si>
  <si>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</si>
  <si>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</si>
  <si>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</si>
  <si>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</si>
  <si>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</si>
  <si>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</si>
  <si>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</si>
  <si>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</si>
  <si>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</si>
  <si>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</si>
  <si>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</si>
  <si>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</si>
  <si>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</si>
  <si>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</si>
  <si>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</si>
  <si>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</si>
  <si>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</si>
  <si>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</si>
  <si>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</si>
  <si>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</si>
  <si>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</si>
  <si>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</si>
  <si>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</si>
  <si>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</si>
  <si>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</si>
  <si>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</si>
  <si>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</si>
  <si>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</si>
  <si>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</si>
  <si>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</si>
  <si>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</si>
  <si>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</si>
  <si>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</si>
  <si>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</si>
  <si>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</si>
  <si>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</si>
  <si>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</si>
  <si>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</si>
  <si>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</si>
  <si>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</si>
  <si>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</si>
  <si>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</si>
  <si>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</si>
  <si>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</si>
  <si>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</si>
  <si>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</si>
  <si>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</si>
  <si>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</si>
  <si>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</si>
  <si>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</si>
  <si>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</si>
  <si>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</si>
  <si>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</si>
  <si>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</si>
  <si>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</si>
  <si>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</si>
  <si>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</si>
  <si>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</si>
  <si>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</si>
  <si>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</si>
  <si>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</si>
  <si>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</si>
  <si>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</si>
  <si>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</si>
  <si>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</si>
  <si>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</si>
  <si>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</si>
  <si>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</si>
  <si>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</si>
  <si>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</si>
  <si>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</si>
  <si>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</si>
  <si>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</si>
  <si>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</si>
  <si>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</si>
  <si>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</si>
  <si>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</si>
  <si>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</si>
  <si>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</si>
  <si>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</si>
  <si>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</si>
  <si>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</si>
  <si>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</si>
  <si>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</si>
  <si>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</si>
  <si>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</si>
  <si>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</si>
  <si>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</si>
  <si>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</si>
  <si>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</si>
  <si>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</si>
  <si>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</si>
  <si>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</si>
  <si>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</si>
  <si>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</si>
  <si>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</si>
  <si>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</si>
  <si>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</si>
  <si>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</si>
  <si>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</si>
  <si>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</si>
  <si>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</si>
  <si>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</si>
  <si>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</si>
  <si>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</si>
  <si>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</si>
  <si>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</si>
  <si>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</si>
  <si>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</si>
  <si>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</si>
  <si>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</si>
  <si>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</si>
  <si>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</si>
  <si>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</si>
  <si>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</si>
  <si>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</si>
  <si>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</si>
  <si>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</si>
  <si>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</si>
  <si>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</si>
  <si>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</si>
  <si>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</si>
  <si>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</si>
  <si>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</si>
  <si>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</si>
  <si>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</si>
  <si>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</si>
  <si>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</si>
  <si>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</si>
  <si>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</si>
  <si>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</si>
  <si>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</si>
  <si>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</si>
  <si>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</si>
  <si>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</si>
  <si>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</si>
  <si>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</si>
  <si>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</si>
  <si>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</si>
  <si>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</si>
  <si>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</si>
  <si>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</si>
  <si>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</si>
  <si>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</si>
  <si>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</si>
  <si>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</si>
  <si>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</si>
  <si>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</si>
  <si>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</si>
  <si>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</si>
  <si>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</si>
  <si>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</si>
  <si>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</si>
  <si>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</si>
  <si>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</si>
  <si>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</si>
  <si>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</si>
  <si>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</si>
  <si>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</si>
  <si>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</si>
  <si>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</si>
  <si>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</si>
  <si>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</si>
  <si>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</si>
  <si>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</si>
  <si>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</si>
  <si>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</si>
  <si>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</si>
  <si>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</si>
  <si>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</si>
  <si>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</si>
  <si>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</si>
  <si>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</si>
  <si>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</si>
  <si>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</si>
  <si>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</si>
  <si>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</si>
  <si>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</si>
  <si>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</si>
  <si>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</si>
  <si>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</si>
  <si>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</si>
  <si>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</si>
  <si>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</si>
  <si>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</si>
  <si>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</si>
  <si>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</si>
  <si>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</si>
  <si>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</si>
  <si>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</si>
  <si>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</si>
  <si>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</si>
  <si>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</si>
  <si>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</si>
  <si>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</si>
  <si>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</si>
  <si>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</si>
  <si>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</si>
  <si>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</si>
  <si>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</si>
  <si>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</si>
  <si>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</si>
  <si>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</si>
  <si>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</si>
  <si>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</si>
  <si>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</si>
  <si>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</si>
  <si>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</si>
  <si>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</si>
  <si>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</si>
  <si>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</si>
  <si>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</si>
  <si>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</si>
  <si>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</si>
  <si>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</si>
  <si>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</si>
  <si>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</si>
  <si>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</si>
  <si>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</si>
  <si>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</si>
  <si>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</si>
  <si>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</si>
  <si>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</si>
  <si>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</si>
  <si>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</si>
  <si>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</si>
  <si>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</si>
  <si>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</si>
  <si>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</si>
  <si>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</si>
  <si>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</si>
  <si>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</si>
  <si>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</si>
  <si>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</si>
  <si>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</si>
  <si>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</si>
  <si>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</si>
  <si>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</si>
  <si>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</si>
  <si>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</si>
  <si>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</si>
  <si>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</si>
  <si>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</si>
  <si>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</si>
  <si>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</si>
  <si>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</si>
  <si>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</si>
  <si>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</si>
  <si>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</si>
  <si>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</si>
  <si>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</si>
  <si>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</si>
  <si>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</si>
  <si>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</si>
  <si>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</si>
  <si>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</si>
  <si>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</si>
  <si>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</si>
  <si>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</si>
  <si>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</si>
  <si>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</si>
  <si>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</si>
  <si>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</si>
  <si>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</si>
  <si>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</si>
  <si>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</si>
  <si>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</si>
  <si>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</si>
  <si>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</si>
  <si>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</si>
  <si>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</si>
  <si>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</si>
  <si>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</si>
  <si>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</si>
  <si>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</si>
  <si>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</si>
  <si>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</si>
  <si>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</si>
  <si>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</si>
  <si>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</si>
  <si>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</si>
  <si>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</si>
  <si>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</si>
  <si>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</si>
  <si>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</si>
  <si>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</si>
  <si>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</si>
  <si>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</si>
  <si>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</si>
  <si>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</si>
  <si>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</si>
  <si>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</si>
  <si>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</si>
  <si>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</si>
  <si>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</si>
  <si>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</si>
  <si>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</si>
  <si>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</si>
  <si>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</si>
  <si>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</si>
  <si>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</si>
  <si>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</si>
  <si>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</si>
  <si>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</si>
  <si>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</si>
  <si>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</si>
  <si>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</si>
  <si>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</si>
  <si>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</si>
  <si>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</si>
  <si>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</si>
  <si>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</si>
  <si>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</si>
  <si>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</si>
  <si>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</si>
  <si>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</si>
  <si>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</si>
  <si>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</si>
  <si>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</si>
  <si>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</si>
  <si>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</si>
  <si>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</si>
  <si>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</si>
  <si>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</si>
  <si>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</si>
  <si>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</si>
  <si>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</si>
  <si>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</si>
  <si>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</si>
  <si>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</si>
  <si>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</si>
  <si>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</si>
  <si>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</si>
  <si>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</si>
  <si>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</si>
  <si>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</si>
  <si>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</si>
  <si>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</si>
  <si>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</si>
  <si>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</si>
  <si>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</si>
  <si>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</si>
  <si>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</si>
  <si>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</si>
  <si>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</si>
  <si>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</si>
  <si>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</si>
  <si>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</si>
  <si>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</si>
  <si>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</si>
  <si>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</si>
  <si>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</si>
  <si>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</si>
  <si>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</si>
  <si>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</si>
  <si>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</si>
  <si>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</si>
  <si>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</si>
  <si>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</si>
  <si>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</si>
  <si>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</si>
  <si>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</si>
  <si>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</si>
  <si>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</si>
  <si>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</si>
  <si>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</si>
  <si>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</si>
  <si>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</si>
  <si>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</si>
  <si>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</si>
  <si>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</si>
  <si>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</si>
  <si>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</si>
  <si>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</si>
  <si>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</si>
  <si>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</si>
  <si>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</si>
  <si>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</si>
  <si>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</si>
  <si>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</si>
  <si>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</si>
  <si>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</si>
  <si>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</si>
  <si>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</si>
  <si>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</si>
  <si>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</si>
  <si>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</si>
  <si>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</si>
  <si>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</si>
  <si>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</si>
  <si>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</si>
  <si>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</si>
  <si>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</si>
  <si>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</si>
  <si>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</si>
  <si>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</si>
  <si>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</si>
  <si>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</si>
  <si>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</si>
  <si>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</si>
  <si>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</si>
  <si>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</si>
  <si>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</si>
  <si>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</si>
  <si>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</si>
  <si>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</si>
  <si>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</si>
  <si>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</si>
  <si>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</si>
  <si>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</si>
  <si>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</si>
  <si>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</si>
  <si>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</si>
  <si>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</si>
  <si>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</si>
  <si>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</si>
  <si>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</si>
  <si>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</si>
  <si>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</si>
  <si>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</si>
  <si>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</si>
  <si>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</si>
  <si>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</si>
  <si>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</si>
  <si>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</si>
  <si>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</si>
  <si>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</si>
  <si>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</si>
  <si>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</si>
  <si>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</si>
  <si>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</si>
  <si>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</si>
  <si>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</si>
  <si>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</si>
  <si>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</si>
  <si>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</si>
  <si>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</si>
  <si>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</si>
  <si>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</si>
  <si>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</si>
  <si>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</si>
  <si>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</si>
  <si>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</si>
  <si>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</si>
  <si>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</si>
  <si>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</si>
  <si>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</si>
  <si>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</si>
  <si>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</si>
  <si>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</si>
  <si>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</si>
  <si>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</si>
  <si>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</si>
  <si>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</si>
  <si>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</si>
  <si>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</si>
  <si>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</si>
  <si>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</si>
  <si>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</si>
  <si>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</si>
  <si>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</si>
  <si>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</si>
  <si>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</si>
  <si>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</si>
  <si>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</si>
  <si>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</si>
  <si>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</si>
  <si>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</si>
  <si>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</si>
  <si>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</si>
  <si>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</si>
  <si>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</si>
  <si>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</si>
  <si>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</si>
  <si>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</si>
  <si>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</si>
  <si>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</si>
  <si>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</si>
  <si>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</si>
  <si>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</si>
  <si>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</si>
  <si>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</si>
  <si>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</si>
  <si>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</si>
  <si>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</si>
  <si>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</si>
  <si>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</si>
  <si>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</si>
  <si>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</si>
  <si>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</si>
  <si>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</si>
  <si>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</si>
  <si>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</si>
  <si>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</si>
  <si>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</si>
  <si>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</si>
  <si>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</si>
  <si>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</si>
  <si>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</si>
  <si>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</si>
  <si>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</si>
  <si>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</si>
  <si>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</si>
  <si>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</si>
  <si>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</si>
  <si>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</si>
  <si>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</si>
  <si>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</si>
  <si>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</si>
  <si>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</si>
  <si>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</si>
  <si>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</si>
  <si>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</si>
  <si>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</si>
  <si>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</si>
  <si>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</si>
  <si>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</si>
  <si>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</si>
  <si>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</si>
  <si>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</si>
  <si>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</si>
  <si>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</si>
  <si>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</si>
  <si>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</si>
  <si>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</si>
  <si>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</si>
  <si>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</si>
  <si>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</si>
  <si>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</si>
  <si>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</si>
  <si>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</si>
  <si>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</si>
  <si>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</si>
  <si>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</si>
  <si>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</si>
  <si>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</si>
  <si>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</si>
  <si>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</si>
  <si>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</si>
  <si>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</si>
  <si>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</si>
  <si>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</si>
  <si>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</si>
  <si>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</si>
  <si>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</si>
  <si>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</si>
  <si>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</si>
  <si>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</si>
  <si>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</si>
  <si>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</si>
  <si>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</si>
  <si>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</si>
  <si>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</si>
  <si>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</si>
  <si>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</si>
  <si>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</si>
  <si>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</si>
  <si>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</si>
  <si>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</si>
  <si>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</si>
  <si>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</si>
  <si>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</si>
  <si>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</si>
  <si>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</si>
  <si>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</si>
  <si>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</si>
  <si>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</si>
  <si>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</si>
  <si>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</si>
  <si>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</si>
  <si>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</si>
  <si>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</si>
  <si>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</si>
  <si>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</si>
  <si>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</si>
  <si>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</si>
  <si>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</si>
  <si>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</si>
  <si>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</si>
  <si>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</si>
  <si>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</si>
  <si>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</si>
  <si>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</si>
  <si>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</si>
  <si>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</si>
  <si>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</si>
  <si>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</si>
  <si>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</si>
  <si>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</si>
  <si>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</si>
  <si>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</si>
  <si>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</si>
  <si>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</si>
  <si>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</si>
  <si>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</si>
  <si>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</si>
  <si>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</si>
  <si>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</si>
  <si>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</si>
  <si>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</si>
  <si>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</si>
  <si>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</si>
  <si>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</si>
  <si>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</si>
  <si>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</si>
  <si>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</si>
  <si>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</si>
  <si>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</si>
  <si>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</si>
  <si>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</si>
  <si>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</si>
  <si>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</si>
  <si>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</si>
  <si>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</si>
  <si>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</si>
  <si>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</si>
  <si>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</si>
  <si>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</si>
  <si>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</si>
  <si>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</si>
  <si>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</si>
  <si>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</si>
  <si>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</si>
  <si>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</si>
  <si>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</si>
  <si>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</si>
  <si>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</si>
  <si>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</si>
  <si>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</si>
  <si>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</si>
  <si>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</si>
  <si>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</si>
  <si>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</si>
  <si>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</si>
  <si>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</si>
  <si>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</si>
  <si>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</si>
  <si>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</si>
  <si>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</si>
  <si>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</si>
  <si>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</si>
  <si>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</si>
  <si>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</si>
  <si>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</si>
  <si>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</si>
  <si>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</si>
  <si>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</si>
  <si>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</si>
  <si>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</si>
  <si>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</si>
  <si>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</si>
  <si>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</si>
  <si>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</si>
  <si>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</si>
  <si>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</si>
  <si>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</si>
  <si>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</si>
  <si>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</si>
  <si>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</si>
  <si>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</si>
  <si>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</si>
  <si>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</si>
  <si>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</si>
  <si>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</si>
  <si>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</si>
  <si>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</si>
  <si>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</si>
  <si>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</si>
  <si>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</si>
  <si>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</si>
  <si>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</si>
  <si>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</si>
  <si>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</si>
  <si>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</si>
  <si>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</si>
  <si>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</si>
  <si>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</si>
  <si>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</si>
  <si>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</si>
  <si>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</si>
  <si>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</si>
  <si>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</si>
  <si>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</si>
  <si>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</si>
  <si>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</si>
  <si>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</si>
  <si>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</si>
  <si>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</si>
  <si>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</si>
  <si>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</si>
  <si>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</si>
  <si>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</si>
  <si>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</si>
  <si>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</si>
  <si>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</si>
  <si>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</si>
  <si>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</si>
  <si>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</si>
  <si>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</si>
  <si>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</si>
  <si>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</si>
  <si>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</si>
  <si>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</si>
  <si>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</si>
  <si>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</si>
  <si>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</si>
  <si>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</si>
  <si>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</si>
  <si>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</si>
  <si>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</si>
  <si>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</si>
  <si>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</si>
  <si>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</si>
  <si>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</si>
  <si>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</si>
  <si>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</si>
  <si>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</si>
  <si>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</si>
  <si>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</si>
  <si>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</si>
  <si>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</si>
  <si>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</si>
  <si>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</si>
  <si>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</si>
  <si>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</si>
  <si>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</si>
  <si>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</si>
  <si>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</si>
  <si>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</si>
  <si>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</si>
  <si>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</si>
  <si>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</si>
  <si>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</si>
  <si>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</si>
  <si>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</si>
  <si>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</si>
  <si>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</si>
  <si>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</si>
  <si>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</si>
  <si>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</si>
  <si>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</si>
  <si>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</si>
  <si>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</si>
  <si>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</si>
  <si>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</si>
  <si>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</si>
  <si>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</si>
  <si>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</si>
  <si>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</si>
  <si>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</si>
  <si>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</si>
  <si>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</si>
  <si>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</si>
  <si>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</si>
  <si>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</si>
  <si>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</si>
  <si>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</si>
  <si>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</si>
  <si>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</si>
  <si>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</si>
  <si>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</si>
  <si>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</si>
  <si>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</si>
  <si>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</si>
  <si>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</si>
  <si>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</si>
  <si>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</si>
  <si>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</si>
  <si>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</si>
  <si>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</si>
  <si>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</si>
  <si>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</si>
  <si>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</si>
  <si>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</si>
  <si>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</si>
  <si>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</si>
  <si>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</si>
  <si>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</si>
  <si>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</si>
  <si>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</si>
  <si>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</si>
  <si>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</si>
  <si>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</si>
  <si>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</si>
  <si>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</si>
  <si>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</si>
  <si>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</si>
  <si>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</si>
  <si>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</si>
  <si>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</si>
  <si>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</si>
  <si>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</si>
  <si>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</si>
  <si>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</si>
  <si>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</si>
  <si>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</si>
  <si>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</si>
  <si>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</si>
  <si>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</si>
  <si>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</si>
  <si>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</si>
  <si>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</si>
  <si>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</si>
  <si>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</si>
  <si>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</si>
  <si>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</si>
  <si>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</si>
  <si>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</si>
  <si>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</si>
  <si>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</si>
  <si>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</si>
  <si>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</si>
  <si>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</si>
  <si>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</si>
  <si>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</si>
  <si>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</si>
  <si>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</si>
  <si>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</si>
  <si>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</si>
  <si>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</si>
  <si>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</si>
  <si>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</si>
  <si>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</si>
  <si>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</si>
  <si>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</si>
  <si>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</si>
  <si>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</si>
  <si>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</si>
  <si>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</si>
  <si>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</si>
  <si>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</si>
  <si>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</si>
  <si>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</si>
  <si>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</si>
  <si>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</si>
  <si>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</si>
  <si>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</si>
  <si>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</si>
  <si>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</si>
  <si>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</si>
  <si>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</si>
  <si>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</si>
  <si>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</si>
  <si>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</si>
  <si>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</si>
  <si>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</si>
  <si>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</si>
  <si>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</si>
  <si>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</si>
  <si>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</si>
  <si>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</si>
  <si>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</si>
  <si>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</si>
  <si>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</si>
  <si>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</si>
  <si>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</si>
  <si>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</si>
  <si>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</si>
  <si>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</si>
  <si>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</si>
  <si>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</si>
  <si>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</si>
  <si>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</si>
  <si>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</si>
  <si>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</si>
  <si>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</si>
  <si>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</si>
  <si>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</si>
  <si>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</si>
  <si>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</si>
  <si>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</si>
  <si>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</si>
  <si>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</si>
  <si>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</si>
  <si>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</si>
  <si>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</si>
  <si>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</si>
  <si>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</si>
  <si>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</si>
  <si>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</si>
  <si>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</si>
  <si>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</si>
  <si>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</si>
  <si>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</si>
  <si>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</si>
  <si>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</si>
  <si>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</si>
  <si>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</si>
  <si>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</si>
  <si>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</si>
  <si>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</si>
  <si>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</si>
  <si>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</si>
  <si>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</si>
  <si>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</si>
  <si>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</si>
  <si>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</si>
  <si>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</si>
  <si>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</si>
  <si>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</si>
  <si>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</si>
  <si>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</si>
  <si>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</si>
  <si>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</si>
  <si>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</si>
  <si>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</si>
  <si>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</si>
  <si>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</si>
  <si>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</si>
  <si>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</si>
  <si>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</si>
  <si>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</si>
  <si>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</si>
  <si>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</si>
  <si>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</si>
  <si>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</si>
  <si>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</si>
  <si>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</si>
  <si>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</si>
  <si>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</si>
  <si>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</si>
  <si>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</si>
  <si>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</si>
  <si>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</si>
  <si>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</si>
  <si>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</si>
  <si>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</si>
  <si>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</si>
  <si>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</si>
  <si>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</si>
  <si>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</si>
  <si>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</si>
  <si>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</si>
  <si>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</si>
  <si>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</si>
  <si>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</si>
  <si>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</si>
  <si>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</si>
  <si>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</si>
  <si>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</si>
  <si>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</si>
  <si>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</si>
  <si>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</si>
  <si>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</si>
  <si>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</si>
  <si>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</si>
  <si>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</si>
  <si>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</si>
  <si>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</si>
  <si>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</si>
  <si>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</si>
  <si>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</si>
  <si>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</si>
  <si>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</si>
  <si>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</si>
  <si>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</si>
  <si>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</si>
  <si>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</si>
  <si>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</si>
  <si>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</si>
  <si>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</si>
  <si>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</si>
  <si>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</si>
  <si>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</si>
  <si>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</si>
  <si>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</si>
  <si>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</si>
  <si>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</si>
  <si>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</si>
  <si>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</si>
  <si>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</si>
  <si>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</si>
  <si>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</si>
  <si>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</si>
  <si>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</si>
  <si>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</si>
  <si>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</si>
  <si>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</si>
  <si>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</si>
  <si>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</si>
  <si>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</si>
  <si>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</si>
  <si>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</si>
  <si>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</si>
  <si>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</si>
  <si>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</si>
  <si>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</si>
  <si>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</si>
  <si>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</si>
  <si>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</si>
  <si>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</si>
  <si>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</si>
  <si>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</si>
  <si>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</si>
  <si>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</si>
  <si>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</si>
  <si>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</si>
  <si>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</si>
  <si>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</si>
  <si>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</si>
  <si>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</si>
  <si>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</si>
  <si>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</si>
  <si>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</si>
  <si>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</si>
  <si>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</si>
  <si>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</si>
  <si>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</si>
  <si>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</si>
  <si>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</si>
  <si>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</si>
  <si>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</si>
  <si>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</si>
  <si>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</si>
  <si>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</si>
  <si>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</si>
  <si>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</si>
  <si>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</si>
  <si>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</si>
  <si>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</si>
  <si>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</si>
  <si>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</si>
  <si>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</si>
  <si>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</si>
  <si>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</si>
  <si>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</si>
  <si>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</si>
  <si>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</si>
  <si>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</si>
  <si>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</si>
  <si>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</si>
  <si>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</si>
  <si>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</si>
  <si>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</si>
  <si>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</si>
  <si>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</si>
  <si>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</si>
  <si>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</si>
  <si>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</si>
  <si>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</si>
  <si>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</si>
  <si>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</si>
  <si>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</si>
  <si>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</si>
  <si>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</si>
  <si>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</si>
  <si>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</si>
  <si>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</si>
  <si>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</si>
  <si>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</si>
  <si>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</si>
  <si>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</si>
  <si>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</si>
  <si>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</si>
  <si>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</si>
  <si>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</si>
  <si>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</si>
  <si>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</si>
  <si>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</si>
  <si>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</si>
  <si>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</si>
  <si>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</si>
  <si>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</si>
  <si>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</si>
  <si>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</si>
  <si>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</si>
  <si>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</si>
  <si>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</si>
  <si>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</si>
  <si>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</si>
  <si>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</si>
  <si>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</si>
  <si>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</si>
  <si>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</si>
  <si>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</si>
  <si>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</si>
  <si>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</si>
  <si>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</si>
  <si>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</si>
  <si>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</si>
  <si>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</si>
  <si>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</si>
  <si>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</si>
  <si>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</si>
  <si>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</si>
  <si>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</si>
  <si>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</si>
  <si>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</si>
  <si>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</si>
  <si>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</si>
  <si>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</si>
  <si>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</si>
  <si>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</si>
  <si>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</si>
  <si>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</si>
  <si>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</si>
  <si>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</si>
  <si>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</si>
  <si>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</si>
  <si>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</si>
  <si>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</si>
  <si>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</si>
  <si>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</si>
  <si>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</si>
  <si>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</si>
  <si>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</si>
  <si>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</si>
  <si>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</si>
  <si>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</si>
  <si>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</si>
  <si>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</si>
  <si>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</si>
  <si>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</si>
  <si>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</si>
  <si>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</si>
  <si>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</si>
  <si>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</si>
  <si>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</si>
  <si>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</si>
  <si>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</si>
  <si>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</si>
  <si>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</si>
  <si>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</si>
  <si>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</si>
  <si>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</si>
  <si>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</si>
  <si>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</si>
  <si>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</si>
  <si>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</si>
  <si>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</si>
  <si>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</si>
  <si>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</si>
  <si>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</si>
  <si>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</si>
  <si>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</si>
  <si>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</si>
  <si>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</si>
  <si>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</si>
  <si>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</si>
  <si>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</si>
  <si>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</si>
  <si>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</si>
  <si>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</si>
  <si>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</si>
  <si>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</si>
  <si>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</si>
  <si>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</si>
  <si>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</si>
  <si>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</si>
  <si>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</si>
  <si>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</si>
  <si>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</si>
  <si>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</si>
  <si>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</si>
  <si>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</si>
  <si>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</si>
  <si>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</si>
  <si>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</si>
  <si>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</si>
  <si>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</si>
  <si>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</si>
  <si>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</si>
  <si>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</si>
  <si>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</si>
  <si>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</si>
  <si>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</si>
  <si>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</si>
  <si>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</si>
  <si>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</si>
  <si>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</si>
  <si>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</si>
  <si>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</si>
  <si>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</si>
  <si>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</si>
  <si>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</si>
  <si>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</si>
  <si>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</si>
  <si>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</si>
  <si>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</si>
  <si>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</si>
  <si>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</si>
  <si>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</si>
  <si>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</si>
  <si>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</si>
  <si>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</si>
  <si>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</si>
  <si>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</si>
  <si>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</si>
  <si>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</si>
  <si>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</si>
  <si>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</si>
  <si>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</si>
  <si>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</si>
  <si>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</si>
  <si>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</si>
  <si>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</si>
  <si>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</si>
  <si>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</si>
  <si>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</si>
  <si>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</si>
  <si>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</si>
  <si>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</si>
  <si>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</si>
  <si>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</si>
  <si>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</si>
  <si>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</si>
  <si>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</si>
  <si>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</si>
  <si>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</si>
  <si>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</si>
  <si>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</si>
  <si>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</si>
  <si>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</si>
  <si>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</si>
  <si>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</si>
  <si>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</si>
  <si>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</si>
  <si>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</si>
  <si>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</si>
  <si>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</si>
  <si>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</si>
  <si>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</si>
  <si>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</si>
  <si>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</si>
  <si>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</si>
  <si>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</si>
  <si>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</si>
  <si>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</si>
  <si>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</si>
  <si>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</si>
  <si>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</si>
  <si>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</si>
  <si>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</si>
  <si>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</si>
  <si>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</si>
  <si>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</si>
  <si>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</si>
  <si>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</si>
  <si>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</si>
  <si>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</si>
  <si>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</si>
  <si>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</si>
  <si>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</si>
  <si>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</si>
  <si>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</si>
  <si>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</si>
  <si>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</si>
  <si>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</si>
  <si>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</si>
  <si>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</si>
  <si>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</si>
  <si>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</si>
  <si>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</si>
  <si>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</si>
  <si>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</si>
  <si>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</si>
  <si>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</si>
  <si>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</si>
  <si>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</si>
  <si>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</si>
  <si>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</si>
  <si>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</si>
  <si>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</si>
  <si>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</si>
  <si>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</si>
  <si>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</si>
  <si>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</si>
  <si>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</si>
  <si>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</si>
  <si>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</si>
  <si>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</si>
  <si>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</si>
  <si>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</si>
  <si>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</si>
  <si>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</si>
  <si>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</si>
  <si>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</si>
  <si>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</si>
  <si>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</si>
  <si>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</si>
  <si>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</si>
  <si>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</si>
  <si>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</si>
  <si>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</si>
  <si>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</si>
  <si>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</si>
  <si>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</si>
  <si>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</si>
  <si>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</si>
  <si>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</si>
  <si>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</si>
  <si>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</si>
  <si>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</si>
  <si>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</si>
  <si>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</si>
  <si>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</si>
  <si>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</si>
  <si>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</si>
  <si>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</si>
  <si>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</si>
  <si>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</si>
  <si>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</si>
  <si>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</si>
  <si>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</si>
  <si>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</si>
  <si>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</si>
  <si>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</si>
  <si>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</si>
  <si>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</si>
  <si>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</si>
  <si>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</si>
  <si>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</si>
  <si>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</si>
  <si>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</si>
  <si>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</si>
  <si>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</si>
  <si>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</si>
  <si>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</si>
  <si>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</si>
  <si>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</si>
  <si>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</si>
  <si>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</si>
  <si>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</si>
  <si>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</si>
  <si>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</si>
  <si>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</si>
  <si>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</si>
  <si>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</si>
  <si>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</si>
  <si>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</si>
  <si>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</si>
  <si>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</si>
  <si>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</si>
  <si>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</si>
  <si>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</si>
  <si>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</si>
  <si>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</si>
  <si>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</si>
  <si>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</si>
  <si>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</si>
  <si>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</si>
  <si>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</si>
  <si>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</si>
  <si>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</si>
  <si>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</si>
  <si>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</si>
  <si>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</si>
  <si>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</si>
  <si>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</si>
  <si>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</si>
  <si>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</si>
  <si>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</si>
  <si>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</si>
  <si>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</si>
  <si>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</si>
  <si>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</si>
  <si>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</si>
  <si>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</si>
  <si>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</si>
  <si>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</si>
  <si>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</si>
  <si>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</si>
  <si>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</si>
  <si>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</si>
  <si>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</si>
  <si>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</si>
  <si>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</si>
  <si>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</si>
  <si>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</si>
  <si>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</si>
  <si>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</si>
  <si>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</si>
  <si>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</si>
  <si>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</si>
  <si>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</si>
  <si>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</si>
  <si>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</si>
  <si>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</si>
  <si>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</si>
  <si>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</si>
  <si>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</si>
  <si>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</si>
  <si>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</si>
  <si>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</si>
  <si>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</si>
  <si>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</si>
  <si>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</si>
  <si>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</si>
  <si>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</si>
  <si>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</si>
  <si>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</si>
  <si>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</si>
  <si>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</si>
  <si>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</si>
  <si>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</si>
  <si>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</si>
  <si>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</si>
  <si>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</si>
  <si>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</si>
  <si>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</si>
  <si>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</si>
  <si>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</si>
  <si>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</si>
  <si>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</si>
  <si>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</si>
  <si>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</si>
  <si>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</si>
  <si>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</si>
  <si>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</si>
  <si>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</si>
  <si>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</si>
  <si>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</si>
  <si>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</si>
  <si>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</si>
  <si>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</si>
  <si>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</si>
  <si>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</si>
  <si>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</si>
  <si>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</si>
  <si>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</si>
  <si>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</si>
  <si>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</si>
  <si>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</si>
  <si>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</si>
  <si>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</si>
  <si>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</si>
  <si>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</si>
  <si>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</si>
  <si>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</si>
  <si>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</si>
  <si>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</si>
  <si>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</si>
  <si>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</si>
  <si>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</si>
  <si>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</si>
  <si>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</si>
  <si>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</si>
  <si>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</si>
  <si>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</si>
  <si>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</si>
  <si>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</si>
  <si>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</si>
  <si>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</si>
  <si>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</si>
  <si>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</si>
  <si>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</si>
  <si>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</si>
  <si>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</si>
  <si>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</si>
  <si>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</si>
  <si>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</si>
  <si>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</si>
  <si>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</si>
  <si>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</si>
  <si>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</si>
  <si>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</si>
  <si>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</si>
  <si>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</si>
  <si>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</si>
  <si>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</si>
  <si>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</si>
  <si>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</si>
  <si>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</si>
  <si>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</si>
  <si>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</si>
  <si>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</si>
  <si>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</si>
  <si>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</si>
  <si>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</si>
  <si>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</si>
  <si>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</si>
  <si>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</si>
  <si>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</si>
  <si>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</si>
  <si>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</si>
  <si>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</si>
  <si>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</si>
  <si>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</si>
  <si>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</si>
  <si>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</si>
  <si>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</si>
  <si>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</si>
  <si>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</si>
  <si>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</si>
  <si>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</si>
  <si>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</si>
  <si>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</si>
  <si>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</si>
  <si>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</si>
  <si>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</si>
  <si>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</si>
  <si>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</si>
  <si>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</si>
  <si>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</si>
  <si>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</si>
  <si>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</si>
  <si>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</si>
  <si>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</si>
  <si>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</si>
  <si>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</si>
  <si>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</si>
  <si>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</si>
  <si>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</si>
  <si>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</si>
  <si>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</si>
  <si>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</si>
  <si>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</si>
  <si>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</si>
  <si>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</si>
  <si>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</si>
  <si>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</si>
  <si>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</si>
  <si>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</si>
  <si>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</si>
  <si>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</si>
  <si>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</si>
  <si>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</si>
  <si>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</si>
  <si>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</si>
  <si>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</si>
  <si>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</si>
  <si>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</si>
  <si>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</si>
  <si>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</si>
  <si>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</si>
  <si>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</si>
  <si>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</si>
  <si>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</si>
  <si>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</si>
  <si>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</si>
  <si>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</si>
  <si>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</si>
  <si>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</si>
  <si>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</si>
  <si>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</si>
  <si>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</si>
  <si>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</si>
  <si>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</si>
  <si>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</si>
  <si>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</si>
  <si>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</si>
  <si>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</si>
  <si>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</si>
  <si>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</si>
  <si>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</si>
  <si>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</si>
  <si>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</si>
  <si>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</si>
  <si>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</si>
  <si>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</si>
  <si>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</si>
  <si>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</si>
  <si>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</si>
  <si>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</si>
  <si>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</si>
  <si>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</si>
  <si>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</si>
  <si>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</si>
  <si>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</si>
  <si>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</si>
  <si>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</si>
  <si>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</si>
  <si>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</si>
  <si>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</si>
  <si>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</si>
  <si>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</si>
  <si>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</si>
  <si>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</si>
  <si>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</si>
  <si>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</si>
  <si>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</si>
  <si>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</si>
  <si>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</si>
  <si>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</si>
  <si>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</si>
  <si>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</si>
  <si>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</si>
  <si>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</si>
  <si>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</si>
  <si>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</si>
  <si>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</si>
  <si>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</si>
  <si>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</si>
  <si>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</si>
  <si>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</si>
  <si>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</si>
  <si>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</si>
  <si>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</si>
  <si>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</si>
  <si>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</si>
  <si>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</si>
  <si>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</si>
  <si>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</si>
  <si>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</si>
  <si>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</si>
  <si>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</si>
  <si>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</si>
  <si>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</si>
  <si>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</si>
  <si>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</si>
  <si>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</si>
  <si>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</si>
  <si>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</si>
  <si>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</si>
  <si>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</si>
  <si>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</si>
  <si>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</si>
  <si>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</si>
  <si>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</si>
  <si>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</si>
  <si>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</si>
  <si>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</si>
  <si>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</si>
  <si>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</si>
  <si>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</si>
  <si>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</si>
  <si>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</si>
  <si>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</si>
  <si>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</si>
  <si>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</si>
  <si>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</si>
  <si>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</si>
  <si>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</si>
  <si>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</si>
  <si>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</si>
  <si>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</si>
  <si>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</si>
  <si>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</si>
  <si>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</si>
  <si>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</si>
  <si>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</si>
  <si>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</si>
  <si>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</si>
  <si>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</si>
  <si>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</si>
  <si>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</si>
  <si>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</si>
  <si>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</si>
  <si>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</si>
  <si>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</si>
  <si>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</si>
  <si>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</si>
  <si>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</si>
  <si>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</si>
  <si>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</si>
  <si>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</si>
  <si>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</si>
  <si>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</si>
  <si>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</si>
  <si>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</si>
  <si>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</si>
  <si>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</si>
  <si>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</si>
  <si>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</si>
  <si>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</si>
  <si>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</si>
  <si>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</si>
  <si>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</si>
  <si>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</si>
  <si>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</si>
  <si>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</si>
  <si>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</si>
  <si>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</si>
  <si>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</si>
  <si>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</si>
  <si>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</si>
  <si>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</si>
  <si>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</si>
  <si>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</si>
  <si>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</si>
  <si>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</si>
  <si>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</si>
  <si>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</si>
  <si>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</si>
  <si>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</si>
  <si>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</si>
  <si>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</si>
  <si>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</si>
  <si>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</si>
  <si>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</si>
  <si>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</si>
  <si>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</si>
  <si>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</si>
  <si>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</si>
  <si>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</si>
  <si>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</si>
  <si>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</si>
  <si>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</si>
  <si>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</si>
  <si>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</si>
  <si>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</si>
  <si>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</si>
  <si>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</si>
  <si>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</si>
  <si>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</si>
  <si>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</si>
  <si>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</si>
  <si>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</si>
  <si>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</si>
  <si>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</si>
  <si>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</si>
  <si>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</si>
  <si>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</si>
  <si>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</si>
  <si>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</si>
  <si>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</si>
  <si>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</si>
  <si>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</si>
  <si>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</si>
  <si>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</si>
  <si>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</si>
  <si>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</si>
  <si>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</si>
  <si>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</si>
  <si>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</si>
  <si>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</si>
  <si>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</si>
  <si>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</si>
  <si>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</si>
  <si>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</si>
  <si>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</si>
  <si>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</si>
  <si>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</si>
  <si>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</si>
  <si>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</si>
  <si>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</si>
  <si>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</si>
  <si>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</si>
  <si>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</si>
  <si>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</si>
  <si>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</si>
  <si>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</si>
  <si>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</si>
  <si>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</si>
  <si>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</si>
  <si>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</si>
  <si>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</si>
  <si>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</si>
  <si>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</si>
  <si>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</si>
  <si>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</si>
  <si>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</si>
  <si>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</si>
  <si>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</si>
  <si>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</si>
  <si>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</si>
  <si>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</si>
  <si>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</si>
  <si>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</si>
  <si>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</si>
  <si>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</si>
  <si>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</si>
  <si>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</si>
  <si>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</si>
  <si>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</si>
  <si>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</si>
  <si>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</si>
  <si>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</si>
  <si>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</si>
  <si>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</si>
  <si>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</si>
  <si>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</si>
  <si>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</si>
  <si>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</si>
  <si>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</si>
  <si>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</si>
  <si>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</si>
  <si>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</si>
  <si>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</si>
  <si>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</si>
  <si>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</si>
  <si>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</si>
  <si>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</si>
  <si>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</si>
  <si>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</si>
  <si>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</si>
  <si>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</si>
  <si>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</si>
  <si>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</si>
  <si>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</si>
  <si>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</si>
  <si>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</si>
  <si>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</si>
  <si>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</si>
  <si>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</si>
  <si>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</si>
  <si>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</si>
  <si>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</si>
  <si>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</si>
  <si>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</si>
  <si>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</si>
  <si>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</si>
  <si>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</si>
  <si>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</si>
  <si>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</si>
  <si>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</si>
  <si>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</si>
  <si>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</si>
  <si>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</si>
  <si>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</si>
  <si>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</si>
  <si>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</si>
  <si>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</si>
  <si>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</si>
  <si>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</si>
  <si>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</si>
  <si>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</si>
  <si>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</si>
  <si>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</si>
  <si>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</si>
  <si>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</si>
  <si>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</si>
  <si>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</si>
  <si>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</si>
  <si>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</si>
  <si>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</si>
  <si>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</si>
  <si>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</si>
  <si>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</si>
  <si>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</si>
  <si>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</si>
  <si>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</si>
  <si>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</si>
  <si>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</si>
  <si>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</si>
  <si>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</si>
  <si>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</si>
  <si>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</si>
  <si>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</si>
  <si>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</si>
  <si>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</si>
  <si>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</si>
  <si>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</si>
  <si>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</si>
  <si>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</si>
  <si>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</si>
  <si>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</si>
  <si>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</si>
  <si>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</si>
  <si>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</si>
  <si>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</si>
  <si>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</si>
  <si>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</si>
  <si>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</si>
  <si>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</si>
  <si>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</si>
  <si>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</si>
  <si>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</si>
  <si>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</si>
  <si>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</si>
  <si>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</si>
  <si>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</si>
  <si>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</si>
  <si>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</si>
  <si>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</si>
  <si>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</si>
  <si>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</si>
  <si>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</si>
  <si>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</si>
  <si>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</si>
  <si>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</si>
  <si>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</si>
  <si>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</si>
  <si>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</si>
  <si>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</si>
  <si>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</si>
  <si>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</si>
  <si>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</si>
  <si>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</si>
  <si>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</si>
  <si>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</si>
  <si>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</si>
  <si>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</si>
  <si>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</si>
  <si>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</si>
  <si>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</si>
  <si>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</si>
  <si>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</si>
  <si>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</si>
  <si>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</si>
  <si>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</si>
  <si>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</si>
  <si>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</si>
  <si>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</si>
  <si>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</si>
  <si>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</si>
  <si>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</si>
  <si>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</si>
  <si>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</si>
  <si>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</si>
  <si>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</si>
  <si>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</si>
  <si>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</si>
  <si>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</si>
  <si>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</si>
  <si>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</si>
  <si>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</si>
  <si>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</si>
  <si>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</si>
  <si>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</si>
  <si>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</si>
  <si>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</si>
  <si>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</si>
  <si>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</si>
  <si>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</si>
  <si>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</si>
  <si>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</si>
  <si>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</si>
  <si>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</si>
  <si>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</si>
  <si>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</si>
  <si>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</si>
  <si>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</si>
  <si>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</si>
  <si>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</si>
  <si>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</si>
  <si>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</si>
  <si>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</si>
  <si>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</si>
  <si>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</si>
  <si>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</si>
  <si>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</si>
  <si>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</si>
  <si>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</si>
  <si>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</si>
  <si>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</si>
  <si>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</si>
  <si>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</si>
  <si>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</si>
  <si>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</si>
  <si>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</si>
  <si>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</si>
  <si>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</si>
  <si>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</si>
  <si>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</si>
  <si>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</si>
  <si>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</si>
  <si>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</si>
  <si>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</si>
  <si>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</si>
  <si>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</si>
  <si>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</si>
  <si>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</si>
  <si>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</si>
  <si>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</si>
  <si>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</si>
  <si>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</si>
  <si>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</si>
  <si>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</si>
  <si>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</si>
  <si>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</si>
  <si>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</si>
  <si>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</si>
  <si>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</si>
  <si>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</si>
  <si>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</si>
  <si>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</si>
  <si>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</si>
  <si>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</si>
  <si>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</si>
  <si>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</si>
  <si>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</si>
  <si>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</si>
  <si>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</si>
  <si>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</si>
  <si>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</si>
  <si>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</si>
  <si>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</si>
  <si>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</si>
  <si>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</si>
  <si>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</si>
  <si>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</si>
  <si>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</si>
  <si>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</si>
  <si>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</si>
  <si>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</si>
  <si>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</si>
  <si>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</si>
  <si>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</si>
  <si>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</si>
  <si>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</si>
  <si>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</si>
  <si>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</si>
  <si>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</si>
  <si>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</si>
  <si>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</si>
  <si>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</si>
  <si>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</si>
  <si>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</si>
  <si>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</si>
  <si>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</si>
  <si>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</si>
  <si>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</si>
  <si>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</si>
  <si>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</si>
  <si>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</si>
  <si>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</si>
  <si>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</si>
  <si>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</si>
  <si>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</si>
  <si>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</si>
  <si>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</si>
  <si>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</si>
  <si>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</si>
  <si>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</si>
  <si>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</si>
  <si>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</si>
  <si>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</si>
  <si>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</si>
  <si>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</si>
  <si>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</si>
  <si>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</si>
  <si>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</si>
  <si>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</si>
  <si>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</si>
  <si>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</si>
  <si>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</si>
  <si>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</si>
  <si>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</si>
  <si>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</si>
  <si>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</si>
  <si>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</si>
  <si>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</si>
  <si>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</si>
  <si>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</si>
  <si>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</si>
  <si>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</si>
  <si>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</si>
  <si>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</si>
  <si>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</si>
  <si>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</si>
  <si>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</si>
  <si>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</si>
  <si>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</si>
  <si>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</si>
  <si>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</si>
  <si>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</si>
  <si>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</si>
  <si>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</si>
  <si>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</si>
  <si>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</si>
  <si>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</si>
  <si>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</si>
  <si>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</si>
  <si>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</si>
  <si>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</si>
  <si>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</si>
  <si>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</si>
  <si>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</si>
  <si>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</si>
  <si>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</si>
  <si>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</si>
  <si>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</si>
  <si>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</si>
  <si>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</si>
  <si>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</si>
  <si>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</si>
  <si>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</si>
  <si>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</si>
  <si>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</si>
  <si>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</si>
  <si>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</si>
  <si>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</si>
  <si>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</si>
  <si>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</si>
  <si>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</si>
  <si>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</si>
  <si>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</si>
  <si>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</si>
  <si>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</si>
  <si>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</si>
  <si>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</si>
  <si>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</si>
  <si>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</si>
  <si>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</si>
  <si>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</si>
  <si>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</si>
  <si>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</si>
  <si>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</si>
  <si>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</si>
  <si>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</si>
  <si>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</si>
  <si>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</si>
  <si>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</si>
  <si>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</si>
  <si>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</si>
  <si>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</si>
  <si>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</si>
  <si>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</si>
  <si>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</si>
  <si>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</si>
  <si>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</si>
  <si>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</si>
  <si>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</si>
  <si>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</si>
  <si>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</si>
  <si>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</si>
  <si>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</si>
  <si>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</si>
  <si>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</si>
  <si>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</si>
  <si>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</si>
  <si>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</si>
  <si>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</si>
  <si>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</si>
  <si>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</si>
  <si>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</si>
  <si>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</si>
  <si>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</si>
  <si>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</si>
  <si>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</si>
  <si>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</si>
  <si>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</si>
  <si>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</si>
  <si>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</si>
  <si>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</si>
  <si>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</si>
  <si>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</si>
  <si>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</si>
  <si>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</si>
  <si>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</si>
  <si>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</si>
  <si>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</si>
  <si>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</si>
  <si>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</si>
  <si>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</si>
  <si>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</si>
  <si>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</si>
  <si>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</si>
  <si>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</si>
  <si>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</si>
  <si>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</si>
  <si>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</si>
  <si>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</si>
  <si>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</si>
  <si>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</si>
  <si>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</si>
  <si>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</si>
  <si>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</si>
  <si>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</si>
  <si>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</si>
  <si>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</si>
  <si>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</si>
  <si>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</si>
  <si>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</si>
  <si>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</si>
  <si>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</si>
  <si>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</si>
  <si>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</si>
  <si>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</si>
  <si>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</si>
  <si>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</si>
  <si>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</si>
  <si>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</si>
  <si>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</si>
  <si>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</si>
  <si>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</si>
  <si>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</si>
  <si>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</si>
  <si>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</si>
  <si>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</si>
  <si>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</si>
  <si>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</si>
  <si>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</si>
  <si>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</si>
  <si>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</si>
  <si>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</si>
  <si>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</si>
  <si>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</si>
  <si>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</si>
  <si>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</si>
  <si>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</si>
  <si>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</si>
  <si>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</si>
  <si>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</si>
  <si>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</si>
  <si>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</si>
  <si>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</si>
  <si>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</si>
  <si>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</si>
  <si>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</si>
  <si>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</si>
  <si>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</si>
  <si>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</si>
  <si>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</si>
  <si>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</si>
  <si>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</si>
  <si>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</si>
  <si>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</si>
  <si>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</si>
  <si>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</si>
  <si>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</si>
  <si>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</si>
  <si>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</si>
  <si>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</si>
  <si>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</si>
  <si>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</si>
  <si>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</si>
  <si>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</si>
  <si>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</si>
  <si>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</si>
  <si>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</si>
  <si>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</si>
  <si>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</si>
  <si>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</si>
  <si>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</si>
  <si>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</si>
  <si>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</si>
  <si>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</si>
  <si>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</si>
  <si>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</si>
  <si>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</si>
  <si>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</si>
  <si>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</si>
  <si>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</si>
  <si>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</si>
  <si>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</si>
  <si>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</si>
  <si>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</si>
  <si>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</si>
  <si>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</si>
  <si>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</si>
  <si>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</si>
  <si>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</si>
  <si>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</si>
  <si>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</si>
  <si>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</si>
  <si>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</si>
  <si>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</si>
  <si>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</si>
  <si>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</si>
  <si>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</si>
  <si>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</si>
  <si>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</si>
  <si>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</si>
  <si>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</si>
  <si>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</si>
  <si>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</si>
  <si>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</si>
  <si>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</si>
  <si>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</si>
  <si>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</si>
  <si>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</si>
  <si>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</si>
  <si>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</si>
  <si>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</si>
  <si>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</si>
  <si>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</si>
  <si>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</si>
  <si>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</si>
  <si>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</si>
  <si>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</si>
  <si>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</si>
  <si>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</si>
  <si>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</si>
  <si>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</si>
  <si>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</si>
  <si>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</si>
  <si>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</si>
  <si>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</si>
  <si>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</si>
  <si>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</si>
  <si>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</si>
  <si>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</si>
  <si>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</si>
  <si>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</si>
  <si>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</si>
  <si>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</si>
  <si>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</si>
  <si>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</si>
  <si>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</si>
  <si>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</si>
  <si>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</si>
  <si>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</si>
  <si>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</si>
  <si>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</si>
  <si>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</si>
  <si>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</si>
  <si>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</si>
  <si>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</si>
  <si>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</si>
  <si>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</si>
  <si>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</si>
  <si>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</si>
  <si>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</si>
  <si>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</si>
  <si>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</si>
  <si>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</si>
  <si>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</si>
  <si>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</si>
  <si>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</si>
  <si>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</si>
  <si>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</si>
  <si>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</si>
  <si>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</si>
  <si>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</si>
  <si>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</si>
  <si>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</si>
  <si>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</si>
  <si>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</si>
  <si>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</si>
  <si>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</si>
  <si>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</si>
  <si>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</si>
  <si>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</si>
  <si>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</si>
  <si>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</si>
  <si>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</si>
  <si>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</si>
  <si>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</si>
  <si>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</si>
  <si>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</si>
  <si>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</si>
  <si>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</si>
  <si>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</si>
  <si>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</si>
  <si>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</si>
  <si>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</si>
  <si>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</si>
  <si>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</si>
  <si>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</si>
  <si>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</si>
  <si>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</si>
  <si>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</si>
  <si>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</si>
  <si>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</si>
  <si>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</si>
  <si>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</si>
  <si>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</si>
  <si>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</si>
  <si>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</si>
  <si>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</si>
  <si>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</si>
  <si>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</si>
  <si>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</si>
  <si>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</si>
  <si>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</si>
  <si>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</si>
  <si>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</si>
  <si>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</si>
  <si>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</si>
  <si>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</si>
  <si>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</si>
  <si>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</si>
  <si>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</si>
  <si>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</si>
  <si>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</si>
  <si>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</si>
  <si>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</si>
  <si>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</si>
  <si>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</si>
  <si>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</si>
  <si>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</si>
  <si>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</si>
  <si>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</si>
  <si>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</si>
  <si>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</si>
  <si>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</si>
  <si>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</si>
  <si>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</si>
  <si>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</si>
  <si>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</si>
  <si>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</si>
  <si>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</si>
  <si>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</si>
  <si>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</si>
  <si>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</si>
  <si>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</si>
  <si>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</si>
  <si>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</si>
  <si>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</si>
  <si>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</si>
  <si>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</si>
  <si>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</si>
  <si>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</si>
  <si>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</si>
  <si>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</si>
  <si>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</si>
  <si>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</si>
  <si>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</si>
  <si>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</si>
  <si>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</si>
  <si>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</si>
  <si>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</si>
  <si>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</si>
  <si>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</si>
  <si>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</si>
  <si>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</si>
  <si>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</si>
  <si>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</si>
  <si>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</si>
  <si>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</si>
  <si>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</si>
  <si>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</si>
  <si>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</si>
  <si>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</si>
  <si>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</si>
  <si>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</si>
  <si>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</si>
  <si>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</si>
  <si>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</si>
  <si>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</si>
  <si>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</si>
  <si>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</si>
  <si>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</si>
  <si>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</si>
  <si>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</si>
  <si>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</si>
  <si>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</si>
  <si>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</si>
  <si>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</si>
  <si>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</si>
  <si>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</si>
  <si>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</si>
  <si>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</si>
  <si>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</si>
  <si>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</si>
  <si>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</si>
  <si>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</si>
  <si>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</si>
  <si>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</si>
  <si>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</si>
  <si>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</si>
  <si>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</si>
  <si>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</si>
  <si>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</si>
  <si>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</si>
  <si>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</si>
  <si>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</si>
  <si>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</si>
  <si>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</si>
  <si>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</si>
  <si>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</si>
  <si>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</si>
  <si>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</si>
  <si>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</si>
  <si>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</si>
  <si>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</si>
  <si>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</si>
  <si>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</si>
  <si>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</si>
  <si>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</si>
  <si>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</si>
  <si>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</si>
  <si>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</si>
  <si>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</si>
  <si>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</si>
  <si>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</si>
  <si>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</si>
  <si>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</si>
  <si>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</si>
  <si>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</si>
  <si>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</si>
  <si>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</si>
  <si>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</si>
  <si>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</si>
  <si>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</si>
  <si>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</si>
  <si>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</si>
  <si>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</si>
  <si>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</si>
  <si>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</si>
  <si>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</si>
  <si>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</si>
  <si>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</si>
  <si>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</si>
  <si>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</si>
  <si>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</si>
  <si>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</si>
  <si>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</si>
  <si>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</si>
  <si>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</si>
  <si>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</si>
  <si>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</si>
  <si>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</si>
  <si>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</si>
  <si>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</si>
  <si>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</si>
  <si>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</si>
  <si>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</si>
  <si>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</si>
  <si>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</si>
  <si>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</si>
  <si>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</si>
  <si>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</si>
  <si>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</si>
  <si>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</si>
  <si>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</si>
  <si>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</si>
  <si>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</si>
  <si>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</si>
  <si>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</si>
  <si>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</si>
  <si>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</si>
  <si>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</si>
  <si>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</si>
  <si>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</si>
  <si>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</si>
  <si>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</si>
  <si>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</si>
  <si>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</si>
  <si>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</si>
  <si>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</si>
  <si>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</si>
  <si>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</si>
  <si>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</si>
  <si>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</si>
  <si>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</si>
  <si>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</si>
  <si>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</si>
  <si>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</si>
  <si>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</si>
  <si>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</si>
  <si>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</si>
  <si>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</si>
  <si>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</si>
  <si>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</si>
  <si>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</si>
  <si>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</si>
  <si>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</si>
  <si>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</si>
  <si>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</si>
  <si>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</si>
  <si>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</si>
  <si>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</si>
  <si>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</si>
  <si>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</si>
  <si>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</si>
  <si>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</si>
  <si>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</si>
  <si>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</si>
  <si>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</si>
  <si>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</si>
  <si>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</si>
  <si>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</si>
  <si>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</si>
  <si>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</si>
  <si>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</si>
  <si>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</si>
  <si>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</si>
  <si>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</si>
  <si>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</si>
  <si>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</si>
  <si>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</si>
  <si>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</si>
  <si>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</si>
  <si>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</si>
  <si>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</si>
  <si>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</si>
  <si>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</si>
  <si>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</si>
  <si>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</si>
  <si>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</si>
  <si>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</si>
  <si>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</si>
  <si>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</si>
  <si>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</si>
  <si>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</si>
  <si>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</si>
  <si>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</si>
  <si>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</si>
  <si>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</si>
  <si>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</si>
  <si>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</si>
  <si>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</si>
  <si>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</si>
  <si>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</si>
  <si>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</si>
  <si>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</si>
  <si>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</si>
  <si>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</si>
  <si>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</si>
  <si>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</si>
  <si>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</si>
  <si>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</si>
  <si>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</si>
  <si>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</si>
  <si>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</si>
  <si>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</si>
  <si>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</si>
  <si>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</si>
  <si>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</si>
  <si>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</si>
  <si>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</si>
  <si>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</si>
  <si>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</si>
  <si>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</si>
  <si>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</si>
  <si>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</si>
  <si>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</si>
  <si>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</si>
  <si>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</si>
  <si>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</si>
  <si>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</si>
  <si>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</si>
  <si>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</si>
  <si>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</si>
  <si>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</si>
  <si>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</si>
  <si>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</si>
  <si>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</si>
  <si>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</si>
  <si>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</si>
  <si>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</si>
  <si>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</si>
  <si>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</si>
  <si>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</si>
  <si>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</si>
  <si>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</si>
  <si>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</si>
  <si>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</si>
  <si>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</si>
  <si>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</si>
  <si>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</si>
  <si>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</si>
  <si>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</si>
  <si>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</si>
  <si>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</si>
  <si>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</si>
  <si>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</si>
  <si>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</si>
  <si>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</si>
  <si>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</si>
  <si>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</si>
  <si>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</si>
  <si>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</si>
  <si>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</si>
  <si>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</si>
  <si>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</si>
  <si>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</si>
  <si>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</si>
  <si>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</si>
  <si>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</si>
  <si>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</si>
  <si>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</si>
  <si>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</si>
  <si>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</si>
  <si>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</si>
  <si>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</si>
  <si>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</si>
  <si>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</si>
  <si>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</si>
  <si>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</si>
  <si>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</si>
  <si>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</si>
  <si>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</si>
  <si>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</si>
  <si>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</si>
  <si>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</si>
  <si>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</si>
  <si>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</si>
  <si>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</si>
  <si>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</si>
  <si>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</si>
  <si>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</si>
  <si>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</si>
  <si>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</si>
  <si>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</si>
  <si>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</si>
  <si>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</si>
  <si>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</si>
  <si>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</si>
  <si>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</si>
  <si>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</si>
  <si>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</si>
  <si>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</si>
  <si>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</si>
  <si>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</si>
  <si>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</si>
  <si>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</si>
  <si>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</si>
  <si>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</si>
  <si>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</si>
  <si>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</si>
  <si>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</si>
  <si>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</si>
  <si>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</si>
  <si>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</si>
  <si>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</si>
  <si>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</si>
  <si>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</si>
  <si>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</si>
  <si>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</si>
  <si>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</si>
  <si>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</si>
  <si>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</si>
  <si>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</si>
  <si>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</si>
  <si>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</si>
  <si>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</si>
  <si>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</si>
  <si>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</si>
  <si>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</si>
  <si>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</si>
  <si>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</si>
  <si>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</si>
  <si>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</si>
  <si>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</si>
  <si>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</si>
  <si>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</si>
  <si>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</si>
  <si>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</si>
  <si>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</si>
  <si>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</si>
  <si>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</si>
  <si>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</si>
  <si>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</si>
  <si>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</si>
  <si>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</si>
  <si>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</si>
  <si>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</si>
  <si>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</si>
  <si>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</si>
  <si>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</si>
  <si>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</si>
  <si>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</si>
  <si>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</si>
  <si>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</si>
  <si>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</si>
  <si>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</si>
  <si>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</si>
  <si>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</si>
  <si>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</si>
  <si>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</si>
  <si>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</si>
  <si>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</si>
  <si>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</si>
  <si>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</si>
  <si>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</si>
  <si>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</si>
  <si>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</si>
  <si>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</si>
  <si>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</si>
  <si>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</si>
  <si>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</si>
  <si>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</si>
  <si>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</si>
  <si>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</si>
  <si>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</si>
  <si>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</si>
  <si>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</si>
  <si>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</si>
  <si>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</si>
  <si>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</si>
  <si>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</si>
  <si>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</si>
  <si>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</si>
  <si>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</si>
  <si>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</si>
  <si>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</si>
  <si>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</si>
  <si>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</si>
  <si>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</si>
  <si>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</si>
  <si>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</si>
  <si>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</si>
  <si>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</si>
  <si>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</si>
  <si>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</si>
  <si>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</si>
  <si>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</si>
  <si>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</si>
  <si>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</si>
  <si>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</si>
  <si>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</si>
  <si>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</si>
  <si>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</si>
  <si>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</si>
  <si>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</si>
  <si>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</si>
  <si>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</si>
  <si>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</si>
  <si>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</si>
  <si>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</si>
  <si>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</si>
  <si>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</si>
  <si>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</si>
  <si>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</si>
  <si>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</si>
  <si>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</si>
  <si>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</si>
  <si>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</si>
  <si>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</si>
  <si>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</si>
  <si>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</si>
  <si>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</si>
  <si>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</si>
  <si>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</si>
  <si>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</si>
  <si>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</si>
  <si>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</si>
  <si>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</si>
  <si>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</si>
  <si>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</si>
  <si>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</si>
  <si>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</si>
  <si>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</si>
  <si>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</si>
  <si>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</si>
  <si>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</si>
  <si>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</si>
  <si>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</si>
  <si>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</si>
  <si>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</si>
  <si>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</si>
  <si>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</si>
  <si>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</si>
  <si>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</si>
  <si>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</si>
  <si>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</si>
  <si>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</si>
  <si>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</si>
  <si>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</si>
  <si>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</si>
  <si>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</si>
  <si>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</si>
  <si>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</si>
  <si>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</si>
  <si>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</si>
  <si>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</si>
  <si>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</si>
  <si>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</si>
  <si>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</si>
  <si>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</si>
  <si>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</si>
  <si>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</si>
  <si>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</si>
  <si>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</si>
  <si>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</si>
  <si>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</si>
  <si>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</si>
  <si>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</si>
  <si>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</si>
  <si>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</si>
  <si>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</si>
  <si>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</si>
  <si>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</si>
  <si>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</si>
  <si>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</si>
  <si>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</si>
  <si>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</si>
  <si>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</si>
  <si>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</si>
  <si>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</si>
  <si>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</si>
  <si>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</si>
  <si>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</si>
  <si>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</si>
  <si>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</si>
  <si>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</si>
  <si>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</si>
  <si>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</si>
  <si>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</si>
  <si>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</si>
  <si>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</si>
  <si>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</si>
  <si>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</si>
  <si>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</si>
  <si>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</si>
  <si>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</si>
  <si>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</si>
  <si>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</si>
  <si>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</si>
  <si>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</si>
  <si>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</si>
  <si>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</si>
  <si>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</si>
  <si>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</si>
  <si>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</si>
  <si>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</si>
  <si>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</si>
  <si>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</si>
  <si>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</si>
  <si>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</si>
  <si>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</si>
  <si>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</si>
  <si>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</si>
  <si>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</si>
  <si>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</si>
  <si>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</si>
  <si>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</si>
  <si>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</si>
  <si>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</si>
  <si>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</si>
  <si>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</si>
  <si>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</si>
  <si>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</si>
  <si>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</si>
  <si>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</si>
  <si>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</si>
  <si>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</si>
  <si>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</si>
  <si>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</si>
  <si>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</si>
  <si>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</si>
  <si>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</si>
  <si>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</si>
  <si>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</si>
  <si>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</si>
  <si>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</si>
  <si>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</si>
  <si>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</si>
  <si>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</si>
  <si>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</si>
  <si>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</si>
  <si>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</si>
  <si>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</si>
  <si>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</si>
  <si>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</si>
  <si>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</si>
  <si>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</si>
  <si>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</si>
  <si>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</si>
  <si>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</si>
  <si>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</si>
  <si>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</si>
  <si>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</si>
  <si>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</si>
  <si>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</si>
  <si>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</si>
  <si>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</si>
  <si>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</si>
  <si>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</si>
  <si>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</si>
  <si>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</si>
  <si>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</si>
  <si>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</si>
  <si>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</si>
  <si>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</si>
  <si>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</si>
  <si>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</si>
  <si>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</si>
  <si>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</si>
  <si>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</si>
  <si>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</si>
  <si>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</si>
  <si>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</si>
  <si>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</si>
  <si>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</si>
  <si>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</si>
  <si>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</si>
  <si>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</si>
  <si>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</si>
  <si>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</si>
  <si>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</si>
  <si>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</si>
  <si>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</si>
  <si>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</si>
  <si>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</si>
  <si>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</si>
  <si>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</si>
  <si>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</si>
  <si>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</si>
  <si>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</si>
  <si>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</si>
  <si>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</si>
  <si>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</si>
  <si>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</si>
  <si>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</si>
  <si>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</si>
  <si>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</si>
  <si>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</si>
  <si>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</si>
  <si>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</si>
  <si>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</si>
  <si>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</si>
  <si>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</si>
  <si>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</si>
  <si>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</si>
  <si>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</si>
  <si>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</si>
  <si>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</si>
  <si>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</si>
  <si>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</si>
  <si>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</si>
  <si>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</si>
  <si>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</si>
  <si>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</si>
  <si>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</si>
  <si>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</si>
  <si>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</si>
  <si>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</si>
  <si>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</si>
  <si>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</si>
  <si>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</si>
  <si>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</si>
  <si>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</si>
  <si>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</si>
  <si>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</si>
  <si>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</si>
  <si>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</si>
  <si>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</si>
  <si>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</si>
  <si>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</si>
  <si>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</si>
  <si>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</si>
  <si>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</si>
  <si>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</si>
  <si>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</si>
  <si>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</si>
  <si>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</si>
  <si>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</si>
  <si>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</si>
  <si>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</si>
  <si>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</si>
  <si>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</si>
  <si>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</si>
  <si>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</si>
  <si>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</si>
  <si>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</si>
  <si>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</si>
  <si>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</si>
  <si>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</si>
  <si>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</si>
  <si>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</si>
  <si>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</si>
  <si>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</si>
  <si>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</si>
  <si>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</si>
  <si>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</si>
  <si>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</si>
  <si>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</si>
  <si>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</si>
  <si>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</si>
  <si>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</si>
  <si>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</si>
  <si>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</si>
  <si>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</si>
  <si>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</si>
  <si>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</si>
  <si>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</si>
  <si>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</si>
  <si>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</si>
  <si>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</si>
  <si>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</si>
  <si>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</si>
  <si>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</si>
  <si>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</si>
  <si>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</si>
  <si>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</si>
  <si>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</si>
  <si>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</si>
  <si>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</si>
  <si>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</si>
  <si>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</si>
  <si>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</si>
  <si>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</si>
  <si>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</si>
  <si>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</si>
  <si>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</si>
  <si>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</si>
  <si>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</si>
  <si>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</si>
  <si>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</si>
  <si>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</si>
  <si>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</si>
  <si>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</si>
  <si>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</si>
  <si>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</si>
  <si>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</si>
  <si>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</si>
  <si>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</si>
  <si>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</si>
  <si>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</si>
  <si>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</si>
  <si>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</si>
  <si>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</si>
  <si>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</si>
  <si>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</si>
  <si>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</si>
  <si>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</si>
  <si>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</si>
  <si>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</si>
  <si>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</si>
  <si>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</si>
  <si>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</si>
  <si>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</si>
  <si>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</si>
  <si>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</si>
  <si>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</si>
  <si>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</si>
  <si>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</si>
  <si>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</si>
  <si>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</si>
  <si>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</si>
  <si>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</si>
  <si>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</si>
  <si>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</si>
  <si>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</si>
  <si>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</si>
  <si>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</si>
  <si>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</si>
  <si>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</si>
  <si>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</si>
  <si>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</si>
  <si>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</si>
  <si>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</si>
  <si>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</si>
  <si>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</si>
  <si>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</si>
  <si>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</si>
  <si>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</si>
  <si>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</si>
  <si>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</si>
  <si>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</si>
  <si>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</si>
  <si>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</si>
  <si>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</si>
  <si>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</si>
  <si>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</si>
  <si>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</si>
  <si>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</si>
  <si>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</si>
  <si>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</si>
  <si>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</si>
  <si>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</si>
  <si>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</si>
  <si>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</si>
  <si>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</si>
  <si>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</si>
  <si>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</si>
  <si>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</si>
  <si>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</si>
  <si>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</si>
  <si>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</si>
  <si>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</si>
  <si>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</si>
  <si>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</si>
  <si>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</si>
  <si>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</si>
  <si>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</si>
  <si>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</si>
  <si>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</si>
  <si>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</si>
  <si>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</si>
  <si>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</si>
  <si>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</si>
  <si>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</si>
  <si>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</si>
  <si>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</si>
  <si>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</si>
  <si>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</si>
  <si>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</si>
  <si>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</si>
  <si>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</si>
  <si>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</si>
  <si>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</si>
  <si>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</si>
  <si>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</si>
  <si>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</si>
  <si>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</si>
  <si>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</si>
  <si>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</si>
  <si>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</si>
  <si>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</si>
  <si>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</si>
  <si>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</si>
  <si>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</si>
  <si>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</si>
  <si>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</si>
  <si>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</si>
  <si>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</si>
  <si>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</si>
  <si>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</si>
  <si>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</si>
  <si>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</si>
  <si>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</si>
  <si>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</si>
  <si>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</si>
  <si>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</si>
  <si>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</si>
  <si>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</si>
  <si>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</si>
  <si>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</si>
  <si>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</si>
  <si>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</si>
  <si>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</si>
  <si>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</si>
  <si>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</si>
  <si>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</si>
  <si>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</si>
  <si>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</si>
  <si>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</si>
  <si>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</si>
  <si>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</si>
  <si>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</si>
  <si>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</si>
  <si>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</si>
  <si>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</si>
  <si>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</si>
  <si>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</si>
  <si>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</si>
  <si>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</si>
  <si>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</si>
  <si>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</si>
  <si>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</si>
  <si>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</si>
  <si>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</si>
  <si>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</si>
  <si>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</si>
  <si>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</si>
  <si>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</si>
  <si>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</si>
  <si>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</si>
  <si>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</si>
  <si>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</si>
  <si>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</si>
  <si>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</si>
  <si>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</si>
  <si>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</si>
  <si>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</si>
  <si>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</si>
  <si>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</si>
  <si>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</si>
  <si>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</si>
  <si>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</si>
  <si>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</si>
  <si>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</si>
  <si>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</si>
  <si>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</si>
  <si>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</si>
  <si>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</si>
  <si>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</si>
  <si>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</si>
  <si>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</si>
  <si>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</si>
  <si>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</si>
  <si>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</si>
  <si>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</si>
  <si>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</si>
  <si>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</si>
  <si>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</si>
  <si>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</si>
  <si>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</si>
  <si>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</si>
  <si>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</si>
  <si>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</si>
  <si>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</si>
  <si>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</si>
  <si>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</si>
  <si>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</si>
  <si>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</si>
  <si>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</si>
  <si>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</si>
  <si>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</si>
  <si>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</si>
  <si>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</si>
  <si>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</si>
  <si>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</si>
  <si>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</si>
  <si>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</si>
  <si>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</si>
  <si>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</si>
  <si>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</si>
  <si>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</si>
  <si>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</si>
  <si>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</si>
  <si>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</si>
  <si>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</si>
  <si>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</si>
  <si>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</si>
  <si>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</si>
  <si>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</si>
  <si>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</si>
  <si>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</si>
  <si>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</si>
  <si>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</si>
  <si>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</si>
  <si>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</si>
  <si>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</si>
  <si>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</si>
  <si>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</si>
  <si>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</si>
  <si>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</si>
  <si>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</si>
  <si>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</si>
  <si>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</si>
  <si>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</si>
  <si>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</si>
  <si>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</si>
  <si>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</si>
  <si>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</si>
  <si>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</si>
  <si>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</si>
  <si>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</si>
  <si>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</si>
  <si>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</si>
  <si>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</si>
  <si>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</si>
  <si>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</si>
  <si>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</si>
  <si>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</si>
  <si>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</si>
  <si>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</si>
  <si>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</si>
  <si>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</si>
  <si>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</si>
  <si>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</si>
  <si>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</si>
  <si>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</si>
  <si>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</si>
  <si>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</si>
  <si>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</si>
  <si>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</si>
  <si>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</si>
  <si>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</si>
  <si>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</si>
  <si>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</si>
  <si>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</si>
  <si>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</si>
  <si>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</si>
  <si>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</si>
  <si>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</si>
  <si>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</si>
  <si>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</si>
  <si>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</si>
  <si>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</si>
  <si>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</si>
  <si>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</si>
  <si>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</si>
  <si>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</si>
  <si>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</si>
  <si>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</si>
  <si>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</si>
  <si>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</si>
  <si>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</si>
  <si>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</si>
  <si>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</si>
  <si>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</si>
  <si>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</si>
  <si>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</si>
  <si>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</si>
  <si>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</si>
  <si>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</si>
  <si>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</si>
  <si>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</si>
  <si>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</si>
  <si>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</si>
  <si>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</si>
  <si>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</si>
  <si>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</si>
  <si>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</si>
  <si>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</si>
  <si>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</si>
  <si>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</si>
  <si>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</si>
  <si>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</si>
  <si>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</si>
  <si>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</si>
  <si>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</si>
  <si>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</si>
  <si>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</si>
  <si>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</si>
  <si>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</si>
  <si>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</si>
  <si>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</si>
  <si>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</si>
  <si>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</si>
  <si>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</si>
  <si>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</si>
  <si>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</si>
  <si>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</si>
  <si>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</si>
  <si>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</si>
  <si>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</si>
  <si>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</si>
  <si>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</si>
  <si>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</si>
  <si>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</si>
  <si>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</si>
  <si>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</si>
  <si>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</si>
  <si>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</si>
  <si>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</si>
  <si>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</si>
  <si>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</si>
  <si>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</si>
  <si>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</si>
  <si>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</si>
  <si>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</si>
  <si>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</si>
  <si>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</si>
  <si>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</si>
  <si>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</si>
  <si>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</si>
  <si>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</si>
  <si>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</si>
  <si>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</si>
  <si>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</si>
  <si>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</si>
  <si>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</si>
  <si>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</si>
  <si>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</si>
  <si>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</si>
  <si>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</si>
  <si>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</si>
  <si>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</si>
  <si>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</si>
  <si>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</si>
  <si>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</si>
  <si>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</si>
  <si>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</si>
  <si>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</si>
  <si>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</si>
  <si>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</si>
  <si>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</si>
  <si>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</si>
  <si>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</si>
  <si>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</si>
  <si>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</si>
  <si>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</si>
  <si>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</si>
  <si>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</si>
  <si>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</si>
  <si>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</si>
  <si>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</si>
  <si>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</si>
  <si>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</si>
  <si>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</si>
  <si>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</si>
  <si>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</si>
  <si>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</si>
  <si>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</si>
  <si>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</si>
  <si>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</si>
  <si>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</si>
  <si>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</si>
  <si>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</si>
  <si>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</si>
  <si>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</si>
  <si>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</si>
  <si>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</si>
  <si>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</si>
  <si>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</si>
  <si>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</si>
  <si>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</si>
  <si>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</si>
  <si>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</si>
  <si>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</si>
  <si>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</si>
  <si>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</si>
  <si>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</si>
  <si>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</si>
  <si>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</si>
  <si>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</si>
  <si>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</si>
  <si>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</si>
  <si>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</si>
  <si>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</si>
  <si>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</si>
  <si>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</si>
  <si>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</si>
  <si>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</si>
  <si>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</si>
  <si>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</si>
  <si>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</si>
  <si>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</si>
  <si>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</si>
  <si>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</si>
  <si>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</si>
  <si>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</si>
  <si>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</si>
  <si>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</si>
  <si>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</si>
  <si>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</si>
  <si>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</si>
  <si>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</si>
  <si>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</si>
  <si>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</si>
  <si>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</si>
  <si>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</si>
  <si>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</si>
  <si>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</si>
  <si>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</si>
  <si>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</si>
  <si>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</si>
  <si>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</si>
  <si>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</si>
  <si>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</si>
  <si>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</si>
  <si>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</si>
  <si>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</si>
  <si>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</si>
  <si>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</si>
  <si>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</si>
  <si>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</si>
  <si>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</si>
  <si>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</si>
  <si>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</si>
  <si>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</si>
  <si>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</si>
  <si>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</si>
  <si>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</si>
  <si>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</si>
  <si>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</si>
  <si>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</si>
  <si>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</si>
  <si>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</si>
  <si>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</si>
  <si>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</si>
  <si>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</si>
  <si>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</si>
  <si>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</si>
  <si>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</si>
  <si>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</si>
  <si>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</si>
  <si>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</si>
  <si>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</si>
  <si>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</si>
  <si>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</si>
  <si>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</si>
  <si>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</si>
  <si>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</si>
  <si>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</si>
  <si>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</si>
  <si>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</si>
  <si>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</si>
  <si>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</si>
  <si>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</si>
  <si>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</si>
  <si>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</si>
  <si>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</si>
  <si>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</si>
  <si>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</si>
  <si>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</si>
  <si>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</si>
  <si>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</si>
  <si>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</si>
  <si>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</si>
  <si>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</si>
  <si>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</si>
  <si>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</si>
  <si>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</si>
  <si>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</si>
  <si>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</si>
  <si>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</si>
  <si>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</si>
  <si>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</si>
  <si>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</si>
  <si>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</si>
  <si>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</si>
  <si>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</si>
  <si>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</si>
  <si>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</si>
  <si>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</si>
  <si>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</si>
  <si>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</si>
  <si>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</si>
  <si>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</si>
  <si>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</si>
  <si>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</si>
  <si>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</si>
  <si>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</si>
  <si>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</si>
  <si>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</si>
  <si>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</si>
  <si>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</si>
  <si>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</si>
  <si>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</si>
  <si>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</si>
  <si>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</si>
  <si>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</si>
  <si>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</si>
  <si>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</si>
  <si>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</si>
  <si>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</si>
  <si>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</si>
  <si>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</si>
  <si>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</si>
  <si>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</si>
  <si>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</si>
  <si>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</si>
  <si>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</si>
  <si>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</si>
  <si>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</si>
  <si>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</si>
  <si>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</si>
  <si>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</si>
  <si>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</si>
  <si>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</si>
  <si>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</si>
  <si>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</si>
  <si>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</si>
  <si>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</si>
  <si>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</si>
  <si>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</si>
  <si>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</si>
  <si>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</si>
  <si>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</si>
  <si>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</si>
  <si>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</si>
  <si>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</si>
  <si>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</si>
  <si>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</si>
  <si>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</si>
  <si>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</si>
  <si>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</si>
  <si>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</si>
  <si>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</si>
  <si>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</si>
  <si>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</si>
  <si>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</si>
  <si>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</si>
  <si>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</si>
  <si>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</si>
  <si>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</si>
  <si>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</si>
  <si>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</si>
  <si>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</si>
  <si>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</si>
  <si>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</si>
  <si>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</si>
  <si>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</si>
  <si>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</si>
  <si>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</si>
  <si>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</si>
  <si>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</si>
  <si>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</si>
  <si>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</si>
  <si>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</si>
  <si>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</si>
  <si>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</si>
  <si>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</si>
  <si>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</si>
  <si>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</si>
  <si>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</si>
  <si>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</si>
  <si>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</si>
  <si>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</si>
  <si>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</si>
  <si>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</si>
  <si>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</si>
  <si>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</si>
  <si>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</si>
  <si>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</si>
  <si>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</si>
  <si>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</si>
  <si>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</si>
  <si>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</si>
  <si>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</si>
  <si>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</si>
  <si>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</si>
  <si>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</si>
  <si>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</si>
  <si>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</si>
  <si>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</si>
  <si>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</si>
  <si>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</si>
  <si>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</si>
  <si>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</si>
  <si>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</si>
  <si>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</si>
  <si>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</si>
  <si>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</si>
  <si>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</si>
  <si>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</si>
  <si>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</si>
  <si>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</si>
  <si>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</si>
  <si>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</si>
  <si>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</si>
  <si>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</si>
  <si>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</si>
  <si>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</si>
  <si>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</si>
  <si>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</si>
  <si>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</si>
  <si>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</si>
  <si>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</si>
  <si>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</si>
  <si>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</si>
  <si>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</si>
  <si>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</si>
  <si>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</si>
  <si>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</si>
  <si>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</si>
  <si>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</si>
  <si>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</si>
  <si>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</si>
  <si>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</si>
  <si>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</si>
  <si>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</si>
  <si>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</si>
  <si>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</si>
  <si>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</si>
  <si>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</si>
  <si>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</si>
  <si>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</si>
  <si>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</si>
  <si>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</si>
  <si>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</si>
  <si>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</si>
  <si>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</si>
  <si>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</si>
  <si>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</si>
  <si>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</si>
  <si>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</si>
  <si>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</si>
  <si>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</si>
  <si>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</si>
  <si>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</si>
  <si>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</si>
  <si>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</si>
  <si>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</si>
  <si>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</si>
  <si>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</si>
  <si>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</si>
  <si>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</si>
  <si>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</si>
  <si>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</si>
  <si>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</si>
  <si>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</si>
  <si>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</si>
  <si>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</si>
  <si>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</si>
  <si>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</si>
  <si>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</si>
  <si>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</si>
  <si>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</si>
  <si>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</si>
  <si>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</si>
  <si>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</si>
  <si>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</si>
  <si>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</si>
  <si>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</si>
  <si>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</si>
  <si>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</si>
  <si>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</si>
  <si>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</si>
  <si>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</si>
  <si>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</si>
  <si>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</si>
  <si>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</si>
  <si>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</si>
  <si>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</si>
  <si>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</si>
  <si>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</si>
  <si>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</si>
  <si>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</si>
  <si>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</si>
  <si>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</si>
  <si>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</si>
  <si>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</si>
  <si>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</si>
  <si>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</si>
  <si>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</si>
  <si>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</si>
  <si>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</si>
  <si>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</si>
  <si>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</si>
  <si>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</si>
  <si>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</si>
  <si>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</si>
  <si>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</si>
  <si>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</si>
  <si>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</si>
  <si>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</si>
  <si>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</si>
  <si>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</si>
  <si>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</si>
  <si>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</si>
  <si>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</si>
  <si>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</si>
  <si>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</si>
  <si>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</si>
  <si>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</si>
  <si>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</si>
  <si>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</si>
  <si>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</si>
  <si>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</si>
  <si>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</si>
  <si>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</si>
  <si>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</si>
  <si>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</si>
  <si>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</si>
  <si>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</si>
  <si>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</si>
  <si>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</si>
  <si>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</si>
  <si>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</si>
  <si>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</si>
  <si>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</si>
  <si>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</si>
  <si>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</si>
  <si>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</si>
  <si>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</si>
  <si>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</si>
  <si>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</si>
  <si>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</si>
  <si>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</si>
  <si>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</si>
  <si>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</si>
  <si>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</si>
  <si>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</si>
  <si>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</si>
  <si>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</si>
  <si>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</si>
  <si>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</si>
  <si>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</si>
  <si>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</si>
  <si>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</si>
  <si>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</si>
  <si>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</si>
  <si>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</si>
  <si>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</si>
  <si>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</si>
  <si>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</si>
  <si>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</si>
  <si>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</si>
  <si>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</si>
  <si>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</si>
  <si>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</si>
  <si>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</si>
  <si>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</si>
  <si>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</si>
  <si>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</si>
  <si>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</si>
  <si>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</si>
  <si>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</si>
  <si>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</si>
  <si>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</si>
  <si>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</si>
  <si>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</si>
  <si>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</si>
  <si>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</si>
  <si>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</si>
  <si>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</si>
  <si>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</si>
  <si>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</si>
  <si>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</si>
  <si>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</si>
  <si>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</si>
  <si>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</si>
  <si>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</si>
  <si>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</si>
  <si>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</si>
  <si>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</si>
  <si>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</si>
  <si>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</si>
  <si>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</si>
  <si>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</si>
  <si>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</si>
  <si>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</si>
  <si>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</si>
  <si>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</si>
  <si>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</si>
  <si>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</si>
  <si>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</si>
  <si>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</si>
  <si>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</si>
  <si>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</si>
  <si>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</si>
  <si>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</si>
  <si>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</si>
  <si>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</si>
  <si>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</si>
  <si>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</si>
  <si>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</si>
  <si>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</si>
  <si>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</si>
  <si>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</si>
  <si>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</si>
  <si>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</si>
  <si>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</si>
  <si>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</si>
  <si>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</si>
  <si>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</si>
  <si>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</si>
  <si>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</si>
  <si>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</si>
  <si>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</si>
  <si>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</si>
  <si>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</si>
  <si>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</si>
  <si>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</si>
  <si>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</si>
  <si>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</si>
  <si>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</si>
  <si>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</si>
  <si>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</si>
  <si>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</si>
  <si>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</si>
  <si>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</si>
  <si>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</si>
  <si>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</si>
  <si>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</si>
  <si>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</si>
  <si>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</si>
  <si>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</si>
  <si>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</si>
  <si>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</si>
  <si>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</si>
  <si>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</si>
  <si>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</si>
  <si>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</si>
  <si>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</si>
  <si>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</si>
  <si>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</si>
  <si>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</si>
  <si>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</si>
  <si>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</si>
  <si>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</si>
  <si>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</si>
  <si>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</si>
  <si>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</si>
  <si>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</si>
  <si>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</si>
  <si>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</si>
  <si>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</si>
  <si>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</si>
  <si>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</si>
  <si>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</si>
  <si>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</si>
  <si>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</si>
  <si>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</si>
  <si>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</si>
  <si>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</si>
  <si>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</si>
  <si>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</si>
  <si>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</si>
  <si>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</si>
  <si>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</si>
  <si>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</si>
  <si>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</si>
  <si>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</si>
  <si>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</si>
  <si>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</si>
  <si>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</si>
  <si>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</si>
  <si>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</si>
  <si>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</si>
  <si>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</si>
  <si>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</si>
  <si>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</si>
  <si>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</si>
  <si>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</si>
  <si>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</si>
  <si>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</si>
  <si>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</si>
  <si>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</si>
  <si>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</si>
  <si>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</si>
  <si>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</si>
  <si>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</si>
  <si>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</si>
  <si>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</si>
  <si>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</si>
  <si>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</si>
  <si>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</si>
  <si>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</si>
  <si>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</si>
  <si>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</si>
  <si>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</si>
  <si>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</si>
  <si>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</si>
  <si>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</si>
  <si>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</si>
  <si>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</si>
  <si>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</si>
  <si>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</si>
  <si>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</si>
  <si>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</si>
  <si>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</si>
  <si>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</si>
  <si>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</si>
  <si>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</si>
  <si>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</si>
  <si>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</si>
  <si>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</si>
  <si>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</si>
  <si>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</si>
  <si>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</si>
  <si>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</si>
  <si>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</si>
  <si>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</si>
  <si>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</si>
  <si>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</si>
  <si>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</si>
  <si>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</si>
  <si>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</si>
  <si>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</si>
  <si>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</si>
  <si>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</si>
  <si>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</si>
  <si>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</si>
  <si>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</si>
  <si>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</si>
  <si>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</si>
  <si>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</si>
  <si>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</si>
  <si>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</si>
  <si>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</si>
  <si>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</si>
  <si>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</si>
  <si>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</si>
  <si>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</si>
  <si>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</si>
  <si>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</si>
  <si>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</si>
  <si>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</si>
  <si>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</si>
  <si>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</si>
  <si>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</si>
  <si>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</si>
  <si>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</si>
  <si>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</si>
  <si>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</si>
  <si>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</si>
  <si>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</si>
  <si>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</si>
  <si>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</si>
  <si>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</si>
  <si>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</si>
  <si>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</si>
  <si>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</si>
  <si>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</si>
  <si>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</si>
  <si>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</si>
  <si>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</si>
  <si>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</si>
  <si>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</si>
  <si>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</si>
  <si>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</si>
  <si>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</si>
  <si>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</si>
  <si>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</si>
  <si>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</si>
  <si>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</si>
  <si>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</si>
  <si>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</si>
  <si>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</si>
  <si>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</si>
  <si>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</si>
  <si>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</si>
  <si>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</si>
  <si>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</si>
  <si>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</si>
  <si>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</si>
  <si>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</si>
  <si>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</si>
  <si>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</si>
  <si>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</si>
  <si>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</si>
  <si>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</si>
  <si>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</si>
  <si>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</si>
  <si>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</si>
  <si>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</si>
  <si>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</si>
  <si>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</si>
  <si>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</si>
  <si>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</si>
  <si>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</si>
  <si>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</si>
  <si>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</si>
  <si>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</si>
  <si>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</si>
  <si>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</si>
  <si>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</si>
  <si>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</si>
  <si>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</si>
  <si>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</si>
  <si>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</si>
  <si>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</si>
  <si>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</si>
  <si>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</si>
  <si>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</si>
  <si>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</si>
  <si>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</si>
  <si>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</si>
  <si>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</si>
  <si>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</si>
  <si>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</si>
  <si>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</si>
  <si>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</si>
  <si>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</si>
  <si>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</si>
  <si>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</si>
  <si>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</si>
  <si>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</si>
  <si>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</si>
  <si>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</si>
  <si>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</si>
  <si>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</si>
  <si>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</si>
  <si>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</si>
  <si>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</si>
  <si>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</si>
  <si>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</si>
  <si>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</si>
  <si>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</si>
  <si>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</si>
  <si>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</si>
  <si>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</si>
  <si>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</si>
  <si>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</si>
  <si>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</si>
  <si>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</si>
  <si>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</si>
  <si>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</si>
  <si>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</si>
  <si>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</si>
  <si>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</si>
  <si>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</si>
  <si>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</si>
  <si>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</si>
  <si>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</si>
  <si>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</si>
  <si>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</si>
  <si>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</si>
  <si>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</si>
  <si>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</si>
  <si>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</si>
  <si>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</si>
  <si>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</si>
  <si>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</si>
  <si>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</si>
  <si>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</si>
  <si>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</si>
  <si>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</si>
  <si>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</si>
  <si>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</si>
  <si>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</si>
  <si>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</si>
  <si>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</si>
  <si>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</si>
  <si>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</si>
  <si>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</si>
  <si>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</si>
  <si>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</si>
  <si>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</si>
  <si>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</si>
  <si>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</si>
  <si>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</si>
  <si>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</si>
  <si>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</si>
  <si>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</si>
  <si>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</si>
  <si>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</si>
  <si>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</si>
  <si>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</si>
  <si>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</si>
  <si>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</si>
  <si>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</si>
  <si>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</si>
  <si>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</si>
  <si>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</si>
  <si>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</si>
  <si>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</si>
  <si>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</si>
  <si>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</si>
  <si>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</si>
  <si>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</si>
  <si>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</si>
  <si>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</si>
  <si>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</si>
  <si>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</si>
  <si>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</si>
  <si>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</si>
  <si>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</si>
  <si>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</si>
  <si>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</si>
  <si>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</si>
  <si>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</si>
  <si>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</si>
  <si>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</si>
  <si>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</si>
  <si>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</si>
  <si>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</si>
  <si>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</si>
  <si>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</si>
  <si>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</si>
  <si>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</si>
  <si>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</si>
  <si>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</si>
  <si>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</si>
  <si>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</si>
  <si>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</si>
  <si>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</si>
  <si>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</si>
  <si>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</si>
  <si>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</si>
  <si>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</si>
  <si>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</si>
  <si>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</si>
  <si>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</si>
  <si>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</si>
  <si>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</si>
  <si>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</si>
  <si>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</si>
  <si>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</si>
  <si>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</si>
  <si>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</si>
  <si>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</si>
  <si>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</si>
  <si>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</si>
  <si>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</si>
  <si>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</si>
  <si>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</si>
  <si>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</si>
  <si>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</si>
  <si>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</si>
  <si>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</si>
  <si>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</si>
  <si>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</si>
  <si>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</si>
  <si>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</si>
  <si>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</si>
  <si>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</si>
  <si>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</si>
  <si>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</si>
  <si>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</si>
  <si>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</si>
  <si>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</si>
  <si>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</si>
  <si>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</si>
  <si>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</si>
  <si>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</si>
  <si>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</si>
  <si>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</si>
  <si>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</si>
  <si>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</si>
  <si>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</si>
  <si>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</si>
  <si>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</si>
  <si>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</si>
  <si>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</si>
  <si>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</si>
  <si>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</si>
  <si>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</si>
  <si>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</si>
  <si>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</si>
  <si>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</si>
  <si>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</si>
  <si>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</si>
  <si>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</si>
  <si>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</si>
  <si>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</si>
  <si>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</si>
  <si>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</si>
  <si>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</si>
  <si>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</si>
  <si>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</si>
  <si>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</si>
  <si>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</si>
  <si>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</si>
  <si>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</si>
  <si>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</si>
  <si>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</si>
  <si>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</si>
  <si>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</si>
  <si>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</si>
  <si>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</si>
  <si>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</si>
  <si>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</si>
  <si>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</si>
  <si>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</si>
  <si>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</si>
  <si>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</si>
  <si>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</si>
  <si>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</si>
  <si>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</si>
  <si>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</si>
  <si>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</si>
  <si>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</si>
  <si>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</si>
  <si>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</si>
  <si>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</si>
  <si>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</si>
  <si>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</si>
  <si>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</si>
  <si>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</si>
  <si>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</si>
  <si>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</si>
  <si>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</si>
  <si>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</si>
  <si>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</si>
  <si>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</si>
  <si>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</si>
  <si>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</si>
  <si>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</si>
  <si>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</si>
  <si>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</si>
  <si>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</si>
  <si>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</si>
  <si>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</si>
  <si>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</si>
  <si>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</si>
  <si>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</si>
  <si>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</si>
  <si>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</si>
  <si>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</si>
  <si>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</si>
  <si>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</si>
  <si>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</si>
  <si>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</si>
  <si>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</si>
  <si>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</si>
  <si>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</si>
  <si>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</si>
  <si>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</si>
  <si>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</si>
  <si>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</si>
  <si>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</si>
  <si>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</si>
  <si>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</si>
  <si>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</si>
  <si>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</si>
  <si>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</si>
  <si>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</si>
  <si>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</si>
  <si>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</si>
  <si>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</si>
  <si>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</si>
  <si>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</si>
  <si>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</si>
  <si>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</si>
  <si>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</si>
  <si>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</si>
  <si>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</si>
  <si>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</si>
  <si>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</si>
  <si>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</si>
  <si>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</si>
  <si>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</si>
  <si>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</si>
  <si>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</si>
  <si>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</si>
  <si>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</si>
  <si>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</si>
  <si>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</si>
  <si>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</si>
  <si>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</si>
  <si>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</si>
  <si>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</si>
  <si>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</si>
  <si>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</si>
  <si>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</si>
  <si>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</si>
  <si>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</si>
  <si>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</si>
  <si>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</si>
  <si>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</si>
  <si>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</si>
  <si>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</si>
  <si>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</si>
  <si>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</si>
  <si>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</si>
  <si>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</si>
  <si>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</si>
  <si>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</si>
  <si>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</si>
  <si>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</si>
  <si>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</si>
  <si>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</si>
  <si>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</si>
  <si>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</si>
  <si>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</si>
  <si>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</si>
  <si>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</si>
  <si>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</si>
  <si>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</si>
  <si>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</si>
  <si>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</si>
  <si>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</si>
  <si>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</si>
  <si>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</si>
  <si>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</si>
  <si>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</si>
  <si>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</si>
  <si>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</si>
  <si>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</si>
  <si>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</si>
  <si>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</si>
  <si>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</si>
  <si>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</si>
  <si>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</si>
  <si>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</si>
  <si>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</si>
  <si>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</si>
  <si>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</si>
  <si>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</si>
  <si>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</si>
  <si>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</si>
  <si>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</si>
  <si>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</si>
  <si>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</si>
  <si>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</si>
  <si>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</si>
  <si>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</si>
  <si>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</si>
  <si>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</si>
  <si>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</si>
  <si>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</si>
  <si>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</si>
  <si>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</si>
  <si>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</si>
  <si>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</si>
  <si>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</si>
  <si>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</si>
  <si>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</si>
  <si>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</si>
  <si>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</si>
  <si>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</si>
  <si>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</si>
  <si>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</si>
  <si>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</si>
  <si>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</si>
  <si>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</si>
  <si>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</si>
  <si>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</si>
  <si>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</si>
  <si>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</si>
  <si>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</si>
  <si>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</si>
  <si>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</si>
  <si>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</si>
  <si>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</si>
  <si>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</si>
  <si>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</si>
  <si>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</si>
  <si>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</si>
  <si>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</si>
  <si>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</si>
  <si>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</si>
  <si>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</si>
  <si>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</si>
  <si>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</si>
  <si>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</si>
  <si>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again flapping,  site is located in compound and have access issue escalated</t>
  </si>
  <si>
    <t>PCM-20251029-00002212</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</si>
  <si>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</si>
  <si>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</si>
  <si>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</si>
  <si>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</si>
  <si>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</si>
  <si>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</si>
  <si>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</si>
  <si>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</si>
  <si>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</si>
  <si>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</si>
  <si>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</si>
  <si>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</si>
  <si>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</si>
  <si>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</si>
  <si>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</si>
  <si>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</si>
  <si>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</si>
  <si>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</si>
  <si>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</si>
  <si>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</si>
  <si>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</si>
  <si>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</si>
  <si>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</si>
  <si>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</si>
  <si>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</si>
  <si>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</si>
  <si>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</si>
  <si>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</si>
  <si>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</si>
  <si>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</si>
  <si>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</si>
  <si>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</si>
  <si>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</si>
  <si>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</si>
  <si>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</si>
  <si>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</si>
  <si>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</si>
  <si>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</si>
  <si>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</si>
  <si>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</si>
  <si>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</si>
  <si>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</si>
  <si>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</si>
  <si>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</si>
  <si>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</si>
  <si>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</si>
  <si>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</si>
  <si>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</si>
  <si>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</si>
  <si>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</si>
  <si>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</si>
  <si>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</si>
  <si>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</si>
  <si>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</si>
  <si>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</si>
  <si>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</si>
  <si>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</si>
  <si>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</si>
  <si>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</si>
  <si>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</si>
  <si>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</si>
  <si>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</si>
  <si>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</si>
  <si>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</si>
  <si>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</si>
  <si>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</si>
  <si>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</si>
  <si>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</si>
  <si>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</si>
  <si>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</si>
  <si>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</si>
  <si>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</si>
  <si>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</si>
  <si>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</si>
  <si>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</si>
  <si>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</si>
  <si>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</si>
  <si>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</si>
  <si>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</si>
  <si>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</si>
  <si>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</si>
  <si>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</si>
  <si>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</si>
  <si>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</si>
  <si>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</si>
  <si>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PCM-20251029-00002215</t>
  </si>
  <si>
    <t>ETA 90 min</t>
  </si>
  <si>
    <t>PCM-20251029-00002236</t>
  </si>
  <si>
    <t>ETA 20 km</t>
  </si>
  <si>
    <t xml:space="preserve">DOWN AGINE NO PCM </t>
  </si>
  <si>
    <t xml:space="preserve">team need 25 mins </t>
  </si>
  <si>
    <t xml:space="preserve"> PCM-20250215-00000830 </t>
  </si>
  <si>
    <t>LTE site still down and  site located in aramco area access issue need special permission</t>
  </si>
  <si>
    <t>PCM-20251029-00002213</t>
  </si>
  <si>
    <t>jed0241</t>
  </si>
  <si>
    <t>EM team on the way need 40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</si>
  <si>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</si>
  <si>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</si>
  <si>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</si>
  <si>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</si>
  <si>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</si>
  <si>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</si>
  <si>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</si>
  <si>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t>
  </si>
  <si>
    <t xml:space="preserve">TT-20251029-01947, witing for separate TT </t>
  </si>
  <si>
    <t xml:space="preserve">EM team on the way need 5 min </t>
  </si>
  <si>
    <t xml:space="preserve">EM team on the way need 25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</si>
</sst>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35" fillId="0" borderId="0" xfId="0" applyFont="1"/>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9" totalsRowShown="0" headerRowDxfId="174" dataDxfId="173" headerRowBorderDxfId="171" tableBorderDxfId="172" totalsRowBorderDxfId="170">
  <autoFilter ref="A1:L1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7" totalsRowShown="0" headerRowDxfId="157" dataDxfId="156" headerRowBorderDxfId="154" tableBorderDxfId="155" totalsRowBorderDxfId="153">
  <autoFilter ref="A1:CJ18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9" totalsRowShown="0" headerRowDxfId="64" dataDxfId="63" headerRowBorderDxfId="61" tableBorderDxfId="62">
  <autoFilter ref="A1:L109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7" totalsRowShown="0" headerRowDxfId="48" dataDxfId="47" headerRowBorderDxfId="45" tableBorderDxfId="46" totalsRowBorderDxfId="44">
  <autoFilter ref="A1:L16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9" totalsRowShown="0" headerRowDxfId="31" dataDxfId="30" headerRowBorderDxfId="28" tableBorderDxfId="29">
  <autoFilter ref="A1:L42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0" totalsRowShown="0" headerRowDxfId="15" dataDxfId="14" headerRowBorderDxfId="12" tableBorderDxfId="13">
  <autoFilter ref="A1:L7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9"/>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60.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296.80128680555208</v>
      </c>
      <c r="H2" s="78">
        <v>45662.943402777775</v>
      </c>
      <c r="I2" s="61" t="str">
        <f>IFERROR(VLOOKUP(D2,DB!A:F,6,0),"")</f>
        <v>Generator-SG</v>
      </c>
      <c r="J2" s="61" t="str">
        <f>IFERROR(VLOOKUP(D2,DB!A:G,7,0),"")</f>
        <v>Dead</v>
      </c>
      <c r="K2" s="69" t="s">
        <v>39022</v>
      </c>
      <c r="L2" s="67" t="str">
        <f>IFERROR(VLOOKUP(D2,DB!A:I,9,0),"")</f>
        <v>Latis</v>
      </c>
    </row>
    <row r="3" spans="1:15" ht="15" customHeight="1">
      <c r="A3" s="170" t="s">
        <v>39023</v>
      </c>
      <c r="B3" s="134" t="str">
        <f>IFERROR(VLOOKUP(D3,DB!A:K,11,0),"")</f>
        <v>R1</v>
      </c>
      <c r="C3" s="134">
        <v>1</v>
      </c>
      <c r="D3" s="134" t="s">
        <v>12294</v>
      </c>
      <c r="E3" s="135" t="s">
        <v>39021</v>
      </c>
      <c r="F3" s="136">
        <v>45959.567361111112</v>
      </c>
      <c r="G3" s="137">
        <f ca="1">IFERROR(NOW()-F3,"")</f>
        <v>0.18235162036580732</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12522</v>
      </c>
      <c r="E4" s="135" t="s">
        <v>39021</v>
      </c>
      <c r="F4" s="172">
        <v>45959.726145833331</v>
      </c>
      <c r="G4" s="137">
        <f ca="1">IFERROR(NOW()-F4,"")</f>
        <v>2.3566898147691973E-2</v>
      </c>
      <c r="H4" s="136">
        <v>45959.726145833331</v>
      </c>
      <c r="I4" s="134" t="str">
        <f>IFERROR(VLOOKUP(D4,DB!A:F,6,0),"")</f>
        <v>Generator-SG</v>
      </c>
      <c r="J4" s="134" t="str">
        <f>IFERROR(VLOOKUP(D4,DB!A:G,7,0),"")</f>
        <v>Vandalized</v>
      </c>
      <c r="K4" s="138" t="s">
        <v>39026</v>
      </c>
      <c r="L4" s="139" t="str">
        <f>IFERROR(VLOOKUP(D4,DB!A:I,9,0),"")</f>
        <v>Latis</v>
      </c>
    </row>
    <row r="5" spans="1:15" ht="15" customHeight="1">
      <c r="A5" s="133"/>
      <c r="B5" s="134" t="str">
        <f>IFERROR(VLOOKUP(D5,DB!A:K,11,0),"")</f>
        <v/>
      </c>
      <c r="C5" s="134"/>
      <c r="D5" s="134"/>
      <c r="E5" s="135"/>
      <c r="F5" s="172"/>
      <c r="G5" s="137">
        <f ca="1">IFERROR(NOW()-F5,"")</f>
        <v>45959.749712731478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45959.749712731478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45959.749712731478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45959.749712731478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45959.749712731478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45959.749712731478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45959.749712731478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45959.749712731478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45959.749712731478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45959.749712731478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45959.749712731478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45959.749712731478</v>
      </c>
      <c r="H16" s="136"/>
      <c r="I16" s="134" t="str">
        <f>IFERROR(VLOOKUP(D16,DB!A:F,6,0),"")</f>
        <v/>
      </c>
      <c r="J16" s="134" t="str">
        <f>IFERROR(VLOOKUP(D16,DB!A:G,7,0),"")</f>
        <v/>
      </c>
      <c r="K16" s="138"/>
      <c r="L16" s="139" t="str">
        <f>IFERROR(VLOOKUP(D16,DB!A:I,9,0),"")</f>
        <v/>
      </c>
    </row>
    <row r="17" spans="1:12" ht="15" customHeight="1">
      <c r="A17" s="145"/>
      <c r="B17" s="146" t="str">
        <f>IFERROR(VLOOKUP(D17,DB!A:K,11,0),"")</f>
        <v/>
      </c>
      <c r="C17" s="146"/>
      <c r="D17" s="146"/>
      <c r="E17" s="147"/>
      <c r="F17" s="148"/>
      <c r="G17" s="149">
        <f ca="1">IFERROR(NOW()-F17,"")</f>
        <v>45959.749712731478</v>
      </c>
      <c r="H17" s="148"/>
      <c r="I17" s="146" t="str">
        <f>IFERROR(VLOOKUP(D17,DB!A:F,6,0),"")</f>
        <v/>
      </c>
      <c r="J17" s="146" t="str">
        <f>IFERROR(VLOOKUP(D17,DB!A:G,7,0),"")</f>
        <v/>
      </c>
      <c r="K17" s="150"/>
      <c r="L17" s="151" t="str">
        <f>IFERROR(VLOOKUP(D17,DB!A:I,9,0),"")</f>
        <v/>
      </c>
    </row>
    <row r="18" spans="1:12" ht="15" customHeight="1">
      <c r="A18" s="133"/>
      <c r="B18" s="134" t="str">
        <f>IFERROR(VLOOKUP(D18,DB!A:K,11,0),"")</f>
        <v/>
      </c>
      <c r="C18" s="134"/>
      <c r="D18" s="134"/>
      <c r="E18" s="135"/>
      <c r="F18" s="136"/>
      <c r="G18" s="137">
        <f ca="1">IFERROR(NOW()-F18,"")</f>
        <v>45959.749712500001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45959.749712500001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45959.749712500001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45959.749712500001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45959.749712500001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45959.749712500001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45959.749712500001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80"/>
      <c r="E25" s="135"/>
      <c r="F25" s="136"/>
      <c r="G25" s="137">
        <f ca="1">IFERROR(NOW()-F25,"")</f>
        <v>45959.749712500001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45959.749712500001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45959.749712500001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45959.749712500001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45959.749712500001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45959.749712500001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45959.749712500001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45959.749712500001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45959.749712500001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45959.749712500001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45959.749712500001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45959.749712500001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45959.749712500001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45959.749712500001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45959.749712500001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45959.749712500001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45959.749712500001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45959.749712500001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45959.749712500001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45959.749712500001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45959.749712500001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45959.749712500001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45959.749712500001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45959.749712500001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45959.749712500001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45959.749712500001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45959.749712500001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45959.749712500001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45959.749712500001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45959.749712500001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45959.749712500001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45959.749712500001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45959.749712500001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45959.749712500001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45959.749712500001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45959.749712500001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45959.749712500001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45959.749712500001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45959.749712500001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45959.749712500001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45959.749712500001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45959.749712500001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45959.749712500001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45959.749712500001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45959.749712500001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45959.749712500001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45959.749712500001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45959.749712500001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45959.749712500001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45959.749712500001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45959.749712500001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45959.749712500001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45959.749712500001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45959.749712500001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45959.749712500001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45959.749712500001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45959.749712500001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45959.749712500001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45959.749712500001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45959.749712500001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45959.749712500001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45959.749712500001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45959.749712500001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45959.749712500001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45959.749712500001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45959.749712500001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45959.749712500001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45959.749712500001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45959.749712500001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45959.749712500001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45959.749712500001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45959.749712500001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45959.749712500001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45959.749712500001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45959.749712500001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45959.749712500001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45959.749712500001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45959.749712500001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45959.749712500001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45959.749712500001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45959.749712500001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45959.749712500001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45959.749712500001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45959.749712500001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45959.749712500001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45959.749712500001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45959.749712500001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45959.749712500001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45959.749712500001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45959.749712500001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45959.749712500001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45959.749712500001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45959.749712500001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45959.749712500001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45959.749712500001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45959.749712500001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45959.749712500001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45959.749712500001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45959.749712500001</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45959.749712500001</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45959.749712500001</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45959.749712500001</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45959.749712500001</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45959.749712500001</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45959.749712500001</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45959.749712500001</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45959.749712500001</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45959.749712500001</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45959.749712500001</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45959.749712500001</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45959.749712500001</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45959.749712500001</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45959.749712500001</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45959.749712500001</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45959.749712500001</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45959.749712500001</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45959.749712500001</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45959.749712500001</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45959.749712500001</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45959.749712500001</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45959.749712500001</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45959.749712500001</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45959.749712500001</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45959.749712500001</v>
      </c>
      <c r="H148" s="136"/>
      <c r="I148" s="134" t="str">
        <f>IFERROR(VLOOKUP(D148,DB!A:F,6,0),"")</f>
        <v/>
      </c>
      <c r="J148" s="134" t="str">
        <f>IFERROR(VLOOKUP(D148,DB!A:G,7,0),"")</f>
        <v/>
      </c>
      <c r="K148" s="138"/>
      <c r="L148" s="139" t="str">
        <f>IFERROR(VLOOKUP(D148,DB!A:I,9,0),"")</f>
        <v/>
      </c>
    </row>
    <row r="149" spans="1:12" ht="15" customHeight="1">
      <c r="A149" s="145"/>
      <c r="B149" s="146" t="str">
        <f>IFERROR(VLOOKUP(D149,DB!A:K,11,0),"")</f>
        <v/>
      </c>
      <c r="C149" s="146"/>
      <c r="D149" s="146"/>
      <c r="E149" s="147"/>
      <c r="F149" s="148"/>
      <c r="G149" s="149">
        <f ca="1">IFERROR(NOW()-F149,"")</f>
        <v>45959.749712500001</v>
      </c>
      <c r="H149" s="148"/>
      <c r="I149" s="146" t="str">
        <f>IFERROR(VLOOKUP(D149,DB!A:F,6,0),"")</f>
        <v/>
      </c>
      <c r="J149" s="146" t="str">
        <f>IFERROR(VLOOKUP(D149,DB!A:G,7,0),"")</f>
        <v/>
      </c>
      <c r="K149" s="150"/>
      <c r="L149" s="151" t="str">
        <f>IFERROR(VLOOKUP(D149,DB!A:I,9,0),"")</f>
        <v/>
      </c>
    </row>
  </sheetData>
  <customSheetViews>
    <customSheetView guid="{F6042A99-DD27-4453-835D-0834D95730CC}" filter="1" showAutoFilter="1">
      <pageMargins left="0" right="0" top="0" bottom="0" header="0" footer="0"/>
      <autoFilter ref="B1:M1" xr:uid="{1DCA3A6B-99EF-4098-8A43-7DEA5ECBADD1}"/>
    </customSheetView>
  </customSheetViews>
  <dataValidations count="2">
    <dataValidation allowBlank="1" showInputMessage="1" showErrorMessage="1" sqref="E1" xr:uid="{5DBA255D-CDD9-49FB-AD3C-AF70AB4EE696}"/>
    <dataValidation type="list" allowBlank="1" showInputMessage="1" showErrorMessage="1" sqref="E2:E1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7"/>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134.74987476851675</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1.0076291666700854</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23570</v>
      </c>
      <c r="E5" s="114" t="s">
        <v>39021</v>
      </c>
      <c r="F5" s="115">
        <v>45959.733391203707</v>
      </c>
      <c r="G5" s="116">
        <f ca="1">IFERROR(NOW()-F5,"-")</f>
        <v>1.6321296294336207E-2</v>
      </c>
      <c r="H5" s="115">
        <v>45959.728530092594</v>
      </c>
      <c r="I5" s="18" t="str">
        <f>IFERROR(VLOOKUP(D5,DB!A:F,6,0),"")</f>
        <v>SCECO</v>
      </c>
      <c r="J5" s="18" t="str">
        <f>IFERROR(VLOOKUP(D5,DB!A:G,7,0),"")</f>
        <v>Vandalized+No BB Design</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39113</v>
      </c>
      <c r="B6" s="18" t="str">
        <f>IFERROR(VLOOKUP(D6,DB!A:K,11,0),"")</f>
        <v>R2</v>
      </c>
      <c r="C6" s="18">
        <v>1</v>
      </c>
      <c r="D6" s="18" t="s">
        <v>26541</v>
      </c>
      <c r="E6" s="114" t="s">
        <v>39104</v>
      </c>
      <c r="F6" s="115">
        <v>45959.740856481483</v>
      </c>
      <c r="G6" s="116">
        <f ca="1">IFERROR(NOW()-F6,"-")</f>
        <v>8.8560185176902451E-3</v>
      </c>
      <c r="H6" s="115">
        <v>45959.735254629632</v>
      </c>
      <c r="I6" s="18" t="str">
        <f>IFERROR(VLOOKUP(D6,DB!A:F,6,0),"")</f>
        <v>Generator-SG</v>
      </c>
      <c r="J6" s="18" t="str">
        <f>IFERROR(VLOOKUP(D6,DB!A:G,7,0),"")</f>
        <v>Good</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45959.749712500001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45959.749712500001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45959.749712500001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45959.749712500001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45959.749712500001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63"/>
      <c r="E12" s="114"/>
      <c r="F12" s="115"/>
      <c r="G12" s="116">
        <f ca="1">IFERROR(NOW()-F12,"-")</f>
        <v>45959.749712500001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45959.749712500001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45959.749712500001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45959.749712500001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45959.749712500001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45959.749712500001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45959.749712500001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45959.749712500001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45959.749712500001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45959.749712500001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45959.749712500001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45959.749712500001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45959.749712500001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45959.749712500001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45959.749712500001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45959.749712500001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45959.749712500001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45959.749712500001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45959.749712500001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45959.749712500001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45959.749712500001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45959.749712500001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45959.749712500001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45959.749712500001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45959.749712500001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45959.749712500001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45959.749712500001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45959.749712500001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45959.749712500001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45959.749712500001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45959.749712500001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61"/>
      <c r="B43" s="162" t="str">
        <f>IFERROR(VLOOKUP(D43,DB!A:K,11,0),"")</f>
        <v/>
      </c>
      <c r="C43" s="162"/>
      <c r="D43" s="162"/>
      <c r="E43" s="163"/>
      <c r="F43" s="164"/>
      <c r="G43" s="165">
        <f ca="1">IFERROR(NOW()-F43,"-")</f>
        <v>45959.749712500001</v>
      </c>
      <c r="H43" s="164"/>
      <c r="I43" s="162" t="str">
        <f>IFERROR(VLOOKUP(D43,DB!A:F,6,0),"")</f>
        <v/>
      </c>
      <c r="J43" s="162" t="str">
        <f>IFERROR(VLOOKUP(D43,DB!A:G,7,0),"")</f>
        <v/>
      </c>
      <c r="K43" s="166"/>
      <c r="L43" s="162" t="str">
        <f>IFERROR(VLOOKUP(D43,DB!A:I,9,0),"")</f>
        <v/>
      </c>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162"/>
      <c r="BX43" s="162"/>
      <c r="BY43" s="162"/>
      <c r="BZ43" s="162"/>
      <c r="CA43" s="162"/>
      <c r="CB43" s="162"/>
      <c r="CC43" s="162"/>
      <c r="CD43" s="162"/>
      <c r="CE43" s="162"/>
      <c r="CF43" s="162"/>
      <c r="CG43" s="162"/>
      <c r="CH43" s="162"/>
      <c r="CI43" s="162"/>
      <c r="CJ43" s="167"/>
    </row>
    <row r="44" spans="1:88" ht="31.5" customHeight="1">
      <c r="A44" s="113"/>
      <c r="B44" s="18" t="str">
        <f>IFERROR(VLOOKUP(D44,DB!A:K,11,0),"")</f>
        <v/>
      </c>
      <c r="C44" s="18"/>
      <c r="D44" s="18"/>
      <c r="E44" s="114"/>
      <c r="F44" s="115"/>
      <c r="G44" s="116">
        <f ca="1">IFERROR(NOW()-F44,"-")</f>
        <v>45959.749712500001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45959.749712500001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45959.749712500001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45959.749712500001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45959.749712500001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45959.749712500001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45959.749712500001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45959.749712500001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45959.749712500001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45959.749712500001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45959.749712500001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45959.749712500001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45959.749712500001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45959.749712500001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45959.749712500001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45959.749712500001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45959.749712500001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45959.749712500001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45959.749712500001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45959.749712500001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45959.749712500001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45959.749712500001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45959.749712500001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45959.749712500001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45959.749712500001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45959.749712500001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45959.749712500001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45959.749712500001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45959.749712500001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45959.749712500001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45959.749712500001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45959.749712500001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45959.749712500001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45959.749712500001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45959.749712500001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45959.749712500001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45959.749712500001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45959.749712500001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45959.749712500001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45959.749712500001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45959.749712500001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45959.749712500001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45959.749712500001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45959.749712500001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45959.749712500001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45959.749712500001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45959.749712500001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45959.749712500001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45959.749712500001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45959.749712500001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45959.749712500001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45959.749712500001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45959.749712500001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45959.749712500001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45959.749712500001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45959.749712500001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45959.749712500001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45959.749712500001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45959.749712500001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45959.749712500001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45959.749712500001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45959.749712500001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45959.749712500001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45959.749712500001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45959.749712500001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45959.749712500001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45959.749712500001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45959.749712500001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45959.749712500001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45959.749712500001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45959.749712500001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45959.749712500001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45959.749712500001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45959.749712500001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45959.749712500001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45959.749712500001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45959.749712500001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45959.749712500001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45959.749712500001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45959.749712500001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45959.749712500001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45959.749712500001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45959.749712500001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45959.749712500001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45959.749712500001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45959.749712500001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45959.749712500001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45959.749712500001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45959.749712500001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45959.749712500001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45959.749712500001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45959.749712500001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45959.749712500001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45959.749712500001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45959.749712500001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45959.749712500001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45959.749712500001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45959.749712500001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45959.749712500001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45959.749712500001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45959.749712500001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45959.749712500001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45959.749712500001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45959.749712500001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45959.749712500001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45959.749712500001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45959.749712500001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45959.749712500001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45959.749712500001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45959.749712500001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45959.749712500001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45959.749712500001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45959.749712500001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45959.749712500001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45959.749712500001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45959.749712500001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45959.749712500001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45959.749712500001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45959.749712500001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45959.749712500001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45959.749712500001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45959.749712500001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45959.749712500001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45959.749712500001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45959.749712500001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45959.749712500001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45959.749712500001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45959.749712500001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45959.749712500001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45959.749712500001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45959.749712500001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45959.749712500001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45959.749712500001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45959.749712500001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45959.749712500001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45959.749712500001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45959.749712500001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45959.749712500001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45959.749712500001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45959.749712500001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45959.749712500001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45959.749712500001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45959.749712500001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61"/>
      <c r="B187" s="162" t="str">
        <f>IFERROR(VLOOKUP(D187,DB!A:K,11,0),"")</f>
        <v/>
      </c>
      <c r="C187" s="162"/>
      <c r="D187" s="162"/>
      <c r="E187" s="163"/>
      <c r="F187" s="164"/>
      <c r="G187" s="165">
        <f ca="1">IFERROR(NOW()-F187,"-")</f>
        <v>45959.749712500001</v>
      </c>
      <c r="H187" s="164"/>
      <c r="I187" s="162" t="str">
        <f>IFERROR(VLOOKUP(D187,DB!A:F,6,0),"")</f>
        <v/>
      </c>
      <c r="J187" s="162" t="str">
        <f>IFERROR(VLOOKUP(D187,DB!A:G,7,0),"")</f>
        <v/>
      </c>
      <c r="K187" s="166"/>
      <c r="L187" s="162" t="str">
        <f>IFERROR(VLOOKUP(D187,DB!A:I,9,0),"")</f>
        <v/>
      </c>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c r="BQ187" s="162"/>
      <c r="BR187" s="162"/>
      <c r="BS187" s="162"/>
      <c r="BT187" s="162"/>
      <c r="BU187" s="162"/>
      <c r="BV187" s="162"/>
      <c r="BW187" s="162"/>
      <c r="BX187" s="162"/>
      <c r="BY187" s="162"/>
      <c r="BZ187" s="162"/>
      <c r="CA187" s="162"/>
      <c r="CB187" s="162"/>
      <c r="CC187" s="162"/>
      <c r="CD187" s="162"/>
      <c r="CE187" s="162"/>
      <c r="CF187" s="162"/>
      <c r="CG187" s="162"/>
      <c r="CH187" s="162"/>
      <c r="CI187" s="162"/>
      <c r="CJ187" s="167"/>
    </row>
  </sheetData>
  <dataValidations count="2">
    <dataValidation allowBlank="1" showInputMessage="1" showErrorMessage="1" sqref="E1" xr:uid="{4D935161-CDD3-4592-B877-3FB59C99E142}"/>
    <dataValidation type="list" allowBlank="1" showInputMessage="1" showErrorMessage="1" sqref="E3:E18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39115</v>
      </c>
      <c r="B2" s="63" t="str">
        <f>IFERROR(VLOOKUP(D2,DB!A:K,11,0),"")</f>
        <v>R3</v>
      </c>
      <c r="C2" s="18">
        <v>4</v>
      </c>
      <c r="D2" s="18" t="s">
        <v>22278</v>
      </c>
      <c r="E2" s="18"/>
      <c r="F2" s="20"/>
      <c r="G2" s="21">
        <f t="shared" ref="G2:G60" ca="1" si="0">IFERROR(NOW()-F2,"-")</f>
        <v>45959.749712731478</v>
      </c>
      <c r="H2" s="22">
        <v>45959.70684027778</v>
      </c>
      <c r="I2" s="19" t="str">
        <f>IFERROR(VLOOKUP(D2,DB!A:F,6,0),"")</f>
        <v>SCECO</v>
      </c>
      <c r="J2" s="18" t="str">
        <f>IFERROR(VLOOKUP(D2,DB!A:G,7,0),"")</f>
        <v>Vandalized</v>
      </c>
      <c r="K2" s="46" t="s">
        <v>39116</v>
      </c>
      <c r="L2" s="23" t="str">
        <f>IFERROR(VLOOKUP(D2,DB!A:I,9,0),"")</f>
        <v>Latis</v>
      </c>
    </row>
    <row r="3" spans="1:13" ht="15" customHeight="1">
      <c r="A3" s="19"/>
      <c r="B3" s="63" t="str">
        <f>IFERROR(VLOOKUP(D3,DB!A:K,11,0),"")</f>
        <v/>
      </c>
      <c r="C3" s="18"/>
      <c r="D3" s="18"/>
      <c r="E3" s="18"/>
      <c r="F3" s="20"/>
      <c r="G3" s="21">
        <f t="shared" ca="1" si="0"/>
        <v>45959.749712731478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45959.749712731478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45959.749712731478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45959.749712731478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45959.749712731478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45959.749712731478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45959.749712731478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45959.749712731478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45959.749712731478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45959.749712731478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45959.749712731478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45959.749712731478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45959.749712731478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45959.749712731478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45959.749712731478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45959.749712731478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45959.749712731478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45959.749712731478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45959.749712731478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45959.749712731478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45959.749712731478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45959.749712731478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45959.749712731478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45959.749712731478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45959.749712731478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45959.749712731478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45959.749712731478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45959.749712731478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45959.749712731478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45959.749712731478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45959.749712731478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45959.749712731478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45959.749712731478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45959.749712731478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45959.749712731478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45959.749712731478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45959.749712731478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45959.749712731478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45959.749712731478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45959.749712731478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45959.749712731478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45959.749712731478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45959.749712731478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45959.749712731478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45959.749712731478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45959.749712731478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45959.749712731478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45959.749712731478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45959.749712731478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45959.749712731478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45959.749712731478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45959.749712731478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45959.749712731478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45959.749712731478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45959.749712731478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45959.749712731478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45959.749712731478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45959.749712731478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ref="G61:G124" ca="1" si="1">IFERROR(NOW()-F61,"-")</f>
        <v>45959.749712731478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45959.749712731478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45959.749712731478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45959.749712731478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45959.749712731478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45959.749712731478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45959.749712731478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45959.749712731478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45959.749712731478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45959.749712731478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45959.749712731478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45959.749712731478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45959.749712731478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45959.749712731478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45959.749712731478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45959.749712731478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45959.749712731478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45959.749712731478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45959.749712731478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45959.749712731478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45959.749712731478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45959.749712731478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45959.749712731478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45959.749712731478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45959.749712731478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45959.749712731478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45959.749712731478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45959.749712731478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45959.749712731478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45959.749712731478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45959.749712731478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45959.749712731478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45959.749712731478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45959.749712731478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45959.749712731478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45959.749712731478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45959.749712731478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45959.749712731478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45959.749712731478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45959.749712731478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45959.749712731478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45959.749712731478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45959.749712731478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45959.749712731478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45959.749712731478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45959.749712731478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45959.749712731478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45959.749712731478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45959.749712731478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45959.749712731478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45959.749712731478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45959.749712731478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45959.749712731478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45959.749712731478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45959.749712731478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45959.749712731478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45959.749712731478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45959.749712731478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45959.749712731478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45959.749712731478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45959.749712731478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45959.749712731478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45959.749712731478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45959.749712731478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ref="G125:G188" ca="1" si="2">IFERROR(NOW()-F125,"-")</f>
        <v>45959.749712731478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45959.749712731478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45959.749712731478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45959.749712731478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45959.749712731478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45959.749712731478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45959.749712731478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45959.749712731478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45959.749712731478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45959.749712731478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45959.749712731478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45959.749712731478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45959.749712731478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45959.749712731478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45959.749712731478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45959.749712731478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45959.749712731478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45959.749712731478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45959.749712731478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45959.749712731478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45959.749712731478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45959.749712731478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45959.749712731478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45959.749712731478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45959.749712731478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45959.749712731478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45959.749712731478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45959.749712731478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45959.749712731478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45959.749712731478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45959.749712731478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45959.749712731478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45959.749712731478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45959.749712731478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45959.749712731478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45959.749712731478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45959.749712731478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45959.749712731478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45959.749712731478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45959.749712731478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45959.749712731478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45959.749712731478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45959.749712731478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45959.749712731478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45959.749712731478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45959.749712731478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45959.749712731478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45959.749712731478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45959.749712731478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45959.749712731478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45959.749712731478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45959.749712731478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45959.749712731478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45959.749712731478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45959.749712731478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45959.749712731478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45959.749712731478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45959.749712731478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45959.749712731478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45959.749712731478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45959.749712731478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45959.749712731478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45959.749712731478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45959.749712731478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ref="G189:G252" ca="1" si="3">IFERROR(NOW()-F189,"-")</f>
        <v>45959.749712731478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45959.749712731478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45959.749712731478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45959.749712731478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45959.749712731478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45959.749712731478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45959.749712731478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45959.749712731478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45959.749712731478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45959.749712731478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45959.749712731478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45959.749712731478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45959.749712731478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45959.749712731478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45959.749712731478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45959.749712731478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45959.749712731478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45959.749712731478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45959.749712731478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45959.749712731478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45959.749712731478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45959.749712731478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45959.749712731478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45959.749712731478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45959.749712731478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45959.749712731478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45959.749712731478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45959.749712731478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45959.749712731478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45959.749712731478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45959.749712731478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45959.749712731478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45959.749712731478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45959.749712731478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45959.749712731478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45959.749712731478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45959.749712731478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45959.749712731478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45959.749712731478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45959.749712731478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45959.749712731478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45959.749712731478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45959.749712731478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45959.749712731478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45959.749712731478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45959.749712731478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45959.749712731478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45959.749712731478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45959.749712731478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45959.749712731478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45959.749712731478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45959.749712731478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45959.749712731478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45959.749712731478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45959.749712731478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45959.749712731478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45959.749712731478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45959.749712731478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45959.749712731478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45959.749712731478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45959.749712731478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45959.749712731478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45959.749712731478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45959.749712731478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ref="G253:G316" ca="1" si="4">IFERROR(NOW()-F253,"-")</f>
        <v>45959.749712731478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45959.749712731478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45959.749712731478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45959.749712731478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45959.749712731478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45959.749712731478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45959.749712731478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45959.749712731478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45959.749712731478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45959.749712731478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45959.749712731478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45959.749712731478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45959.749712731478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45959.749712731478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45959.749712731478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45959.749712731478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45959.749712731478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45959.749712731478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45959.749712731478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45959.749712731478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45959.749712731478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45959.749712731478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45959.749712731478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45959.749712731478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45959.749712731478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45959.749712731478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45959.749712731478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45959.749712731478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45959.749712731478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45959.749712731478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45959.749712731478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45959.749712731478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45959.749712731478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45959.749712731478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45959.749712731478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45959.749712731478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45959.749712731478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45959.749712731478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45959.749712731478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45959.749712731478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45959.749712731478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45959.749712731478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45959.749712731478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45959.749712731478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45959.749712731478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45959.749712731478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45959.749712731478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45959.749712731478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45959.749712731478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45959.749712731478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45959.749712731478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45959.749712731478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45959.749712731478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45959.749712731478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45959.749712731478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45959.749712731478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45959.749712731478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45959.749712731478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45959.749712731478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45959.749712731478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45959.749712731478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45959.749712731478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45959.749712731478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45959.749712731478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ref="G317:G380" ca="1" si="5">IFERROR(NOW()-F317,"-")</f>
        <v>45959.749712731478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45959.749712731478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45959.749712731478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45959.749712731478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45959.749712731478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45959.749712731478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45959.749712731478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45959.749712731478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45959.749712731478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45959.749712731478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45959.749712731478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45959.749712731478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45959.749712731478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45959.749712731478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45959.749712731478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45959.749712731478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45959.749712731478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45959.749712731478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45959.749712731478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45959.749712731478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45959.749712731478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45959.749712731478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45959.749712731478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45959.749712731478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45959.749712731478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45959.749712731478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45959.749712731478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45959.749712731478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45959.749712731478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45959.749712731478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45959.749712731478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45959.749712731478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45959.749712731478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45959.749712731478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45959.749712731478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45959.749712731478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45959.749712731478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45959.749712731478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45959.749712731478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45959.749712731478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45959.749712731478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45959.749712731478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45959.749712731478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45959.749712731478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45959.749712731478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45959.749712731478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45959.749712731478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45959.749712731478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45959.749712731478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45959.749712731478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45959.749712731478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45959.749712731478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45959.749712731478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45959.749712731478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45959.749712731478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45959.749712731478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45959.749712731478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45959.749712731478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45959.749712731478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45959.749712731478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45959.749712731478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45959.749712731478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45959.749712731478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45959.749712731478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ref="G381:G444" ca="1" si="6">IFERROR(NOW()-F381,"-")</f>
        <v>45959.749712731478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45959.749712731478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45959.749712731478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45959.749712731478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45959.749712731478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45959.749712731478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45959.749712731478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45959.749712731478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45959.749712731478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45959.749712731478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45959.749712731478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45959.749712731478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45959.749712731478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45959.749712731478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45959.749712731478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45959.749712731478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45959.749712731478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45959.749712731478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45959.749712731478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45959.749712731478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45959.749712731478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45959.749712731478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45959.749712731478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45959.749712731478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45959.749712731478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45959.749712731478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45959.749712731478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45959.749712731478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45959.749712731478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45959.749712731478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45959.749712731478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45959.749712731478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45959.749712731478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45959.749712731478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45959.749712731478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45959.749712731478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45959.749712731478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45959.749712731478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45959.749712731478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45959.749712731478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45959.749712731478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45959.749712731478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45959.749712731478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45959.749712731478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45959.749712731478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45959.749712731478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45959.749712731478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45959.749712731478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45959.749712731478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45959.749712731478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45959.749712731478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45959.749712731478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45959.749712731478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45959.749712731478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45959.749712731478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45959.749712731478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45959.749712731478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45959.749712731478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45959.749712731478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45959.749712731478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45959.749712731478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45959.749712731478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45959.749712731478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45959.749712731478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ref="G445:G508" ca="1" si="7">IFERROR(NOW()-F445,"-")</f>
        <v>45959.749712731478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45959.749712731478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45959.749712731478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45959.749712731478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45959.749712731478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45959.749712731478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45959.749712731478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45959.749712731478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45959.749712731478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45959.749712731478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45959.749712731478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45959.749712731478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45959.749712731478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45959.749712731478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45959.749712731478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45959.749712731478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45959.749712731478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45959.749712731478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45959.749712731478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45959.749712731478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45959.749712731478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45959.749712731478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45959.749712731478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45959.749712731478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45959.749712731478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45959.749712731478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45959.749712731478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45959.749712731478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45959.749712731478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45959.749712731478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45959.749712731478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45959.749712731478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45959.749712731478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45959.749712731478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45959.749712731478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45959.749712731478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45959.749712731478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45959.749712731478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45959.749712731478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45959.749712731478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45959.749712731478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45959.749712731478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45959.749712731478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45959.749712731478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45959.749712731478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45959.749712731478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45959.749712731478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45959.749712731478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45959.749712731478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45959.749712731478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45959.749712731478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45959.749712731478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45959.749712731478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45959.749712731478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45959.749712731478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45959.749712731478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45959.749712731478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45959.749712731478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45959.749712731478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45959.749712731478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45959.749712731478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45959.749712731478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45959.749712731478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45959.749712731478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ref="G509:G572" ca="1" si="8">IFERROR(NOW()-F509,"-")</f>
        <v>45959.749712731478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45959.749712731478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45959.749712731478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45959.749712731478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45959.749712731478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45959.749712731478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45959.749712731478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45959.749712731478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45959.749712731478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45959.749712731478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45959.749712731478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45959.749712731478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45959.749712731478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45959.749712731478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45959.749712731478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45959.749712731478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45959.749712731478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45959.749712731478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45959.749712731478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45959.749712731478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45959.749712731478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45959.749712731478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45959.749712731478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45959.749712731478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45959.749712731478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45959.749712731478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45959.749712731478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45959.749712731478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45959.749712731478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45959.749712731478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45959.749712731478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45959.749712731478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45959.749712731478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45959.749712731478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45959.749712731478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45959.749712731478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45959.749712731478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45959.749712731478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45959.749712731478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45959.749712731478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45959.749712731478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45959.749712731478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45959.749712731478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45959.749712731478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45959.749712731478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45959.749712731478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45959.749712731478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45959.749712731478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45959.749712731478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45959.749712731478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45959.749712731478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45959.749712731478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45959.749712731478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45959.749712731478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45959.749712731478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45959.749712731478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45959.749712731478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45959.749712731478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45959.749712731478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45959.749712731478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45959.749712731478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45959.749712731478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45959.749712731478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45959.749712731478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ref="G573:G636" ca="1" si="9">IFERROR(NOW()-F573,"-")</f>
        <v>45959.749712731478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45959.749712731478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45959.749712731478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45959.749712731478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45959.749712731478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45959.749712731478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45959.749712731478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45959.749712731478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45959.749712731478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45959.749712731478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45959.749712731478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45959.749712731478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45959.749712731478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45959.749712731478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45959.749712731478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45959.749712731478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45959.749712731478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45959.749712731478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45959.749712731478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45959.749712731478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45959.749712731478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45959.749712731478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45959.749712731478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45959.749712731478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45959.749712731478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45959.749712731478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45959.749712731478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45959.749712731478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45959.749712731478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45959.749712731478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45959.749712731478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45959.749712731478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45959.749712731478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45959.749712731478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45959.749712731478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45959.749712731478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45959.749712731478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45959.749712731478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45959.749712731478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45959.749712731478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45959.749712731478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45959.749712731478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45959.749712731478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45959.749712731478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45959.749712731478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45959.749712731478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45959.749712731478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45959.749712731478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45959.749712731478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45959.749712731478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45959.749712731478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45959.749712731478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45959.749712731478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45959.749712731478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45959.749712731478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45959.749712731478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45959.749712731478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45959.749712731478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45959.749712731478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45959.749712731478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45959.749712731478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45959.749712731478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45959.749712731478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45959.749712731478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ref="G637:G700" ca="1" si="10">IFERROR(NOW()-F637,"-")</f>
        <v>45959.749712731478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45959.749712731478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45959.749712731478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45959.749712731478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45959.749712731478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45959.749712731478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45959.749712731478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45959.749712731478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45959.749712731478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45959.749712731478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45959.749712731478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45959.749712731478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45959.749712731478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45959.749712731478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45959.749712731478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45959.749712731478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45959.749712731478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45959.749712731478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45959.749712731478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45959.749712731478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45959.749712731478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45959.749712731478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45959.749712731478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45959.749712731478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45959.749712731478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45959.749712731478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45959.749712731478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45959.749712731478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45959.749712731478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45959.749712731478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45959.749712731478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45959.749712731478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45959.749712731478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45959.749712731478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45959.749712731478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45959.749712731478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45959.749712731478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45959.749712731478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45959.749712731478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45959.749712731478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45959.749712731478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45959.749712731478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45959.749712731478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45959.749712731478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45959.749712731478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45959.749712731478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45959.749712731478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45959.749712731478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45959.749712731478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45959.749712731478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45959.749712731478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45959.749712731478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45959.749712731478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45959.749712731478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45959.749712731478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45959.749712731478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45959.749712731478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45959.749712731478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45959.749712731478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45959.749712731478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45959.749712731478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45959.749712731478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45959.749712731478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45959.749712731478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ref="G701:G764" ca="1" si="11">IFERROR(NOW()-F701,"-")</f>
        <v>45959.749712731478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45959.749712731478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45959.749712731478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45959.749712731478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45959.749712731478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45959.749712731478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45959.749712731478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45959.749712731478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45959.749712731478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45959.749712731478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45959.749712731478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45959.749712731478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45959.749712731478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45959.749712731478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45959.749712731478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45959.749712731478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45959.749712731478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45959.749712731478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45959.749712731478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45959.749712731478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45959.749712731478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45959.749712731478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45959.749712731478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45959.749712731478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45959.749712731478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45959.749712731478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45959.749712731478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45959.749712731478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45959.749712731478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45959.749712731478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45959.749712731478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45959.749712731478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45959.749712731478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45959.749712731478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45959.749712731478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45959.749712731478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45959.749712731478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45959.749712731478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45959.749712731478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45959.749712731478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45959.749712731478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45959.749712731478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45959.749712731478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45959.749712731478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45959.749712731478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45959.749712731478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45959.749712731478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45959.749712731478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45959.749712731478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45959.749712731478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45959.749712731478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45959.749712731478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45959.749712731478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45959.749712731478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45959.749712731478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45959.749712731478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45959.749712731478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45959.749712731478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45959.749712731478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45959.749712731478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45959.749712731478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45959.749712731478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45959.749712731478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45959.749712731478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ref="G765:G828" ca="1" si="12">IFERROR(NOW()-F765,"-")</f>
        <v>45959.749712731478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45959.749712731478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45959.749712731478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45959.749712731478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45959.749712731478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45959.749712731478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45959.749712731478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45959.749712731478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45959.749712731478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45959.749712731478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45959.749712731478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45959.749712731478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45959.749712731478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45959.749712731478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45959.749712731478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45959.749712731478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45959.749712731478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45959.749712731478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45959.749712731478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45959.749712731478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45959.749712731478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45959.749712731478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45959.749712731478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45959.749712731478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45959.749712731478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45959.749712731478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45959.749712731478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45959.749712731478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45959.749712731478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45959.749712731478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45959.749712731478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45959.749712731478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45959.749712731478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45959.749712731478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45959.749712731478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45959.749712731478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45959.749712731478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45959.749712731478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45959.749712731478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45959.749712731478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45959.749712731478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45959.749712731478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45959.749712731478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45959.749712731478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45959.749712731478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45959.749712731478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45959.749712731478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45959.749712731478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45959.749712731478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45959.749712731478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45959.749712731478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45959.749712731478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45959.749712731478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45959.749712731478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45959.749712731478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45959.749712731478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45959.749712731478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45959.749712731478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45959.749712731478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45959.749712731478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45959.749712731478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45959.749712731478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45959.749712731478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45959.749712731478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ref="G829:G892" ca="1" si="13">IFERROR(NOW()-F829,"-")</f>
        <v>45959.749712731478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45959.749712731478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45959.749712731478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45959.749712731478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45959.749712731478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45959.749712731478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45959.749712731478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45959.749712731478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45959.749712731478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45959.749712731478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45959.749712731478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45959.749712731478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45959.749712731478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45959.749712731478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45959.749712731478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45959.749712731478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45959.749712731478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45959.749712731478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45959.749712731478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45959.749712731478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45959.749712731478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45959.749712731478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45959.749712731478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45959.749712731478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45959.749712731478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45959.749712731478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45959.749712731478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45959.749712731478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45959.749712731478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45959.749712731478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45959.749712731478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45959.749712731478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45959.749712731478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45959.749712731478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45959.749712731478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45959.749712731478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45959.749712731478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45959.749712731478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45959.749712731478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45959.749712731478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45959.749712731478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45959.749712731478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45959.749712731478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45959.749712731478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45959.749712731478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45959.749712731478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45959.749712731478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45959.749712731478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45959.749712731478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45959.749712731478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45959.749712731478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45959.749712731478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45959.749712731478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45959.749712731478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45959.749712731478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45959.749712731478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45959.749712731478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45959.749712731478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45959.749712731478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45959.749712731478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45959.749712731478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45959.749712731478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45959.749712731478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45959.749712731478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ref="G893:G956" ca="1" si="14">IFERROR(NOW()-F893,"-")</f>
        <v>45959.749712731478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45959.749712731478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45959.749712731478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45959.749712731478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45959.749712731478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45959.749712731478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45959.749712731478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45959.749712731478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45959.749712731478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45959.749712731478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45959.749712731478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45959.749712731478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45959.749712731478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45959.749712731478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45959.749712731478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45959.749712731478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45959.749712731478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45959.749712731478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45959.749712731478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45959.749712731478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45959.749712731478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45959.749712731478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45959.749712731478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45959.749712731478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45959.749712731478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45959.749712731478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45959.749712731478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45959.749712731478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45959.749712731478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45959.749712731478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45959.749712731478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45959.749712731478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45959.749712731478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45959.749712731478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45959.749712731478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45959.749712731478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45959.749712731478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45959.749712731478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45959.749712731478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45959.749712731478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45959.749712731478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45959.749712731478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45959.749712731478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45959.749712731478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45959.749712731478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45959.749712731478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45959.749712731478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45959.749712731478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45959.749712731478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45959.749712731478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45959.749712731478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45959.749712731478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45959.749712731478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45959.749712731478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45959.749712731478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45959.749712731478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45959.749712731478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45959.749712731478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45959.749712731478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45959.749712731478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45959.749712731478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45959.749712731478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45959.749712731478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45959.749712731478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ref="G957:G1020" ca="1" si="15">IFERROR(NOW()-F957,"-")</f>
        <v>45959.749712731478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45959.749712731478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45959.749712731478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45959.749712731478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45959.749712731478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45959.749712731478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45959.749712731478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45959.749712731478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45959.749712731478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45959.749712731478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45959.749712731478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45959.749712731478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45959.749712731478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45959.749712731478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45959.749712731478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45959.749712731478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45959.749712731478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45959.749712731478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45959.749712731478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45959.749712731478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45959.749712731478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45959.749712731478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45959.749712731478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45959.749712731478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45959.749712731478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45959.749712731478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45959.749712731478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45959.749712731478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45959.749712731478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45959.749712731478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45959.749712731478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45959.749712731478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45959.749712731478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45959.749712731478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45959.749712731478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45959.749712731478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45959.749712731478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45959.749712731478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45959.749712731478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45959.749712731478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45959.749712731478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45959.749712731478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45959.749712731478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45959.749712731478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45959.749712731478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45959.749712731478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45959.749712731478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45959.749712731478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45959.749712731478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45959.749712731478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45959.749712731478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45959.749712731478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45959.749712731478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45959.749712731478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45959.749712731478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45959.749712731478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45959.749712731478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45959.749712731478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45959.749712731478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45959.749712731478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45959.749712731478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45959.749712731478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45959.749712731478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45959.749712731478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ref="G1021:G1084" ca="1" si="16">IFERROR(NOW()-F1021,"-")</f>
        <v>45959.749712731478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45959.749712731478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45959.749712731478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45959.749712731478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45959.749712731478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45959.749712731478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45959.749712731478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45959.749712731478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45959.749712731478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45959.749712731478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45959.749712731478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45959.749712731478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45959.749712731478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45959.749712731478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45959.749712731478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45959.749712731478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45959.749712731478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45959.749712731478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45959.749712731478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45959.749712731478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45959.749712731478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45959.749712731478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45959.749712731478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45959.749712731478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45959.749712731478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45959.749712731478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45959.749712731478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45959.749712731478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45959.749712731478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45959.749712731478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45959.749712731478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45959.749712731478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45959.749712731478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45959.749712731478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45959.749712731478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45959.749712731478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45959.749712731478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45959.749712731478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45959.749712731478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45959.749712731478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45959.749712731478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45959.749712731478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45959.749712731478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45959.749712731478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45959.749712731478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45959.749712731478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45959.749712731478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45959.749712731478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45959.749712731478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45959.749712731478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45959.749712731478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45959.749712731478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45959.749712731478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45959.749712731478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45959.749712731478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45959.749712731478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45959.749712731478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45959.749712731478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45959.749712731478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45959.749712731478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45959.749712731478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45959.749712731478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45959.749712731478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45959.749712731478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ref="G1085:G1099" ca="1" si="17">IFERROR(NOW()-F1085,"-")</f>
        <v>45959.749712731478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45959.749712731478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45959.749712731478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45959.749712731478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45959.749712731478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45959.749712731478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45959.749712731478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45959.749712731478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45959.749712731478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45959.749712731478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45959.749712731478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45959.749712731478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45959.749712731478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45959.749712731478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45959.749712731478</v>
      </c>
      <c r="H1099" s="22"/>
      <c r="I1099" s="19" t="str">
        <f>IFERROR(VLOOKUP(D1099,DB!A:F,6,0),"")</f>
        <v/>
      </c>
      <c r="J1099" s="18" t="str">
        <f>IFERROR(VLOOKUP(D1099,DB!A:G,7,0),"")</f>
        <v/>
      </c>
      <c r="K1099" s="46"/>
      <c r="L1099" s="23" t="str">
        <f>IFERROR(VLOOKUP(D1099,DB!A:I,9,0),"")</f>
        <v/>
      </c>
    </row>
  </sheetData>
  <dataValidations count="2">
    <dataValidation allowBlank="1" showInputMessage="1" showErrorMessage="1" sqref="E1" xr:uid="{5914219A-CB83-432D-936A-CC0CB6F3982A}"/>
    <dataValidation type="list" allowBlank="1" showInputMessage="1" showErrorMessage="1" sqref="E2:E109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7"/>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39117</v>
      </c>
      <c r="B2" s="94" t="str">
        <f>IFERROR(VLOOKUP(D2,DB!A:K,11,0),"")</f>
        <v>R4</v>
      </c>
      <c r="C2" s="97">
        <v>1</v>
      </c>
      <c r="D2" s="94" t="s">
        <v>35092</v>
      </c>
      <c r="E2" s="98" t="s">
        <v>39021</v>
      </c>
      <c r="F2" s="99">
        <v>45703.480717592596</v>
      </c>
      <c r="G2" s="100">
        <f ca="1">IFERROR(NOW()-F2,"")</f>
        <v>256.26899513888202</v>
      </c>
      <c r="H2" s="99">
        <v>45703.474768518521</v>
      </c>
      <c r="I2" s="99" t="str">
        <f>IFERROR(VLOOKUP(D2,DB!A:F,6,0),"")</f>
        <v>SCECO</v>
      </c>
      <c r="J2" s="99" t="str">
        <f>IFERROR(VLOOKUP(D2,DB!A:G,7,0),"")</f>
        <v>Dead</v>
      </c>
      <c r="K2" s="101" t="s">
        <v>39118</v>
      </c>
      <c r="L2" s="94" t="str">
        <f>IFERROR(VLOOKUP(D2,DB!A:I,9,0),"")</f>
        <v>Latis</v>
      </c>
    </row>
    <row r="3" spans="1:16" ht="15" customHeight="1">
      <c r="A3" s="119" t="s">
        <v>39119</v>
      </c>
      <c r="B3" s="119" t="str">
        <f>IFERROR(VLOOKUP(D3,DB!A:K,11,0),"")</f>
        <v>R4</v>
      </c>
      <c r="C3" s="120">
        <v>1</v>
      </c>
      <c r="D3" s="121" t="s">
        <v>39120</v>
      </c>
      <c r="E3" s="98" t="s">
        <v>39021</v>
      </c>
      <c r="F3" s="123">
        <v>45959.732627314814</v>
      </c>
      <c r="G3" s="124">
        <f ca="1">IFERROR(NOW()-F3,"")</f>
        <v>1.708541666448582E-2</v>
      </c>
      <c r="H3" s="123">
        <v>45959.678969907407</v>
      </c>
      <c r="I3" s="119" t="str">
        <f>IFERROR(VLOOKUP(D3,DB!A:F,6,0),"")</f>
        <v>SCECO</v>
      </c>
      <c r="J3" s="119" t="str">
        <f>IFERROR(VLOOKUP(D3,DB!A:G,7,0),"")</f>
        <v>Dead</v>
      </c>
      <c r="K3" s="125" t="s">
        <v>39121</v>
      </c>
      <c r="L3" s="121" t="str">
        <f>IFERROR(VLOOKUP(D3,DB!A:I,9,0),"")</f>
        <v>Latis</v>
      </c>
    </row>
    <row r="4" spans="1:16" ht="15" customHeight="1">
      <c r="A4" s="119"/>
      <c r="B4" s="119" t="str">
        <f>IFERROR(VLOOKUP(D4,DB!A:K,11,0),"")</f>
        <v/>
      </c>
      <c r="C4" s="120"/>
      <c r="D4" s="121"/>
      <c r="E4" s="98"/>
      <c r="F4" s="123"/>
      <c r="G4" s="124">
        <f ca="1">IFERROR(NOW()-F4,"")</f>
        <v>45959.749712731478</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45959.749712731478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45959.749712731478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45959.749712731478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45959.749712731478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45959.749712731478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45959.749712731478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45959.749712731478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45959.749712731478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45959.749712731478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45959.749712731478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45959.749712731478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45959.749712731478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45959.749712731478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45959.749712731478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45959.749712731478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45959.749712731478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45959.749712731478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45959.749712731478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45959.749712731478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45959.749712731478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45959.749712731478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45959.749712731478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45959.749712731478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45959.749712731478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45959.749712731478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45959.749712731478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45959.749712731478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45959.749712731478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45959.749712731478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45959.749712731478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45959.749712731478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45959.749712731478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45959.749712731478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45959.749712731478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45959.749712731478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45959.749712731478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45959.749712731478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45959.749712731478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45959.749712731478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45959.749712731478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45959.749712731478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45959.749712731478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45959.749712731478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45959.749712731478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45959.749712731478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45959.749712731478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45959.749712731478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45959.749712731478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45959.749712731478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98"/>
      <c r="F54" s="123"/>
      <c r="G54" s="124">
        <f ca="1">IFERROR(NOW()-F54,"")</f>
        <v>45959.749712731478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98"/>
      <c r="F55" s="123"/>
      <c r="G55" s="124">
        <f ca="1">IFERROR(NOW()-F55,"")</f>
        <v>45959.749712731478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98"/>
      <c r="F56" s="123"/>
      <c r="G56" s="124">
        <f ca="1">IFERROR(NOW()-F56,"")</f>
        <v>45959.749712731478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98"/>
      <c r="F57" s="123"/>
      <c r="G57" s="124">
        <f ca="1">IFERROR(NOW()-F57,"")</f>
        <v>45959.749712731478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45959.749712731478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45959.749712731478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45959.749712731478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45959.749712731478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45959.749712731478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45959.749712731478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45959.749712731478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45959.749712731478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45959.749712731478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45959.749712731478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45959.749712731478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45959.749712731478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45959.749712731478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45959.749712731478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45959.749712731478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45959.749712731478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45959.749712731478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45959.749712731478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45959.749712731478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45959.749712731478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45959.749712731478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45959.749712731478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45959.749712731478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45959.749712731478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45959.749712731478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45959.749712731478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45959.749712731478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45959.749712731478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45959.749712731478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45959.749712731478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45959.749712731478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45959.749712731478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45959.749712731478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45959.749712731478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45959.749712731478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45959.749712731478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45959.749712731478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45959.749712731478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45959.749712731478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45959.749712731478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45959.749712731478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45959.749712731478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45959.749712731478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45959.749712731478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45959.749712731478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45959.749712731478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45959.749712731478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45959.749712731478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45959.749712731478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45959.749712731478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45959.749712731478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45959.749712731478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45959.749712731478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45959.749712731478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45959.749712731478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45959.749712731478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45959.749712731478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45959.749712731478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45959.749712731478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45959.749712731478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45959.749712731478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45959.749712731478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45959.749712731478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45959.749712731478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45959.749712731478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45959.749712731478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45959.749712731478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45959.749712731478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45959.749712731478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45959.749712731478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45959.749712731478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45959.749712731478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45959.749712731478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45959.749712731478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45959.749712731478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45959.749712731478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45959.749712731478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45959.749712731478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45959.749712731478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45959.749712731478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45959.749712731478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45959.749712731478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45959.749712731478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45959.749712731478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45959.749712731478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45959.749712731478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45959.749712731478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45959.749712731478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45959.749712731478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45959.749712731478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45959.749712731478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45959.749712731478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45959.749712731478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45959.749712731478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45959.749712731478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45959.749712731478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45959.749712731478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45959.749712731478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45959.749712731478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45959.749712731478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45959.749712731478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45959.749712731478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45959.749712731478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45959.749712731478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45959.749712731478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45959.749712731478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45959.749712731478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45959.749712731478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45959.749712731478</v>
      </c>
      <c r="H166" s="123"/>
      <c r="I166" s="119" t="str">
        <f>IFERROR(VLOOKUP(D166,DB!A:F,6,0),"")</f>
        <v/>
      </c>
      <c r="J166" s="119" t="str">
        <f>IFERROR(VLOOKUP(D166,DB!A:G,7,0),"")</f>
        <v/>
      </c>
      <c r="K166" s="125"/>
      <c r="L166" s="121" t="str">
        <f>IFERROR(VLOOKUP(D166,DB!A:I,9,0),"")</f>
        <v/>
      </c>
    </row>
    <row r="167" spans="1:12" ht="15" customHeight="1">
      <c r="A167" s="126"/>
      <c r="B167" s="126" t="str">
        <f>IFERROR(VLOOKUP(D167,DB!A:K,11,0),"")</f>
        <v/>
      </c>
      <c r="C167" s="127"/>
      <c r="D167" s="128"/>
      <c r="E167" s="129"/>
      <c r="F167" s="130"/>
      <c r="G167" s="131">
        <f ca="1">IFERROR(NOW()-F167,"")</f>
        <v>45959.749712731478</v>
      </c>
      <c r="H167" s="130"/>
      <c r="I167" s="126" t="str">
        <f>IFERROR(VLOOKUP(D167,DB!A:F,6,0),"")</f>
        <v/>
      </c>
      <c r="J167" s="126" t="str">
        <f>IFERROR(VLOOKUP(D167,DB!A:G,7,0),"")</f>
        <v/>
      </c>
      <c r="K167" s="132"/>
      <c r="L167" s="128" t="str">
        <f>IFERROR(VLOOKUP(D167,DB!A:I,9,0),"")</f>
        <v/>
      </c>
    </row>
  </sheetData>
  <dataValidations count="2">
    <dataValidation allowBlank="1" showInputMessage="1" showErrorMessage="1" sqref="E1" xr:uid="{A4F81451-56CC-4543-9497-104C4E44EE4B}"/>
    <dataValidation type="list" allowBlank="1" showInputMessage="1" showErrorMessage="1" sqref="E2:E5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D18" sqref="D1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39122</v>
      </c>
      <c r="B2" s="37" t="str">
        <f>IFERROR(VLOOKUP(D2,DB!A:K,11,0),"")</f>
        <v>R5</v>
      </c>
      <c r="C2" s="37">
        <v>3</v>
      </c>
      <c r="D2" s="118" t="s">
        <v>36011</v>
      </c>
      <c r="E2" s="37" t="s">
        <v>39021</v>
      </c>
      <c r="F2" s="38">
        <v>45891.832060185188</v>
      </c>
      <c r="G2" s="144">
        <f ca="1">IFERROR(NOW()-F2,"")</f>
        <v>67.917652546289901</v>
      </c>
      <c r="H2" s="38">
        <v>45891.790393518517</v>
      </c>
      <c r="I2" s="37" t="str">
        <f>IFERROR(VLOOKUP(D2,DB!A:F,6,0),"")</f>
        <v>Generator-SG</v>
      </c>
      <c r="J2" s="37" t="str">
        <f>IFERROR(VLOOKUP(D2,DB!A:G,7,0),"")</f>
        <v>Vandalized</v>
      </c>
      <c r="K2" s="37" t="s">
        <v>39123</v>
      </c>
      <c r="L2" s="37" t="str">
        <f>IFERROR(VLOOKUP(D2,DB!A:I,9,0),"")</f>
        <v>Latis</v>
      </c>
      <c r="M2" s="117"/>
    </row>
    <row r="3" spans="1:13" ht="30.75">
      <c r="A3" s="37" t="s">
        <v>39124</v>
      </c>
      <c r="B3" s="37" t="str">
        <f>IFERROR(VLOOKUP(D3,DB!A:K,11,0),"")</f>
        <v>R5</v>
      </c>
      <c r="C3" s="37">
        <v>1</v>
      </c>
      <c r="D3" s="37" t="s">
        <v>33268</v>
      </c>
      <c r="E3" s="37" t="s">
        <v>39104</v>
      </c>
      <c r="F3" s="38">
        <v>45926.188877314817</v>
      </c>
      <c r="G3" s="144">
        <f t="shared" ref="G3" ca="1" si="0">IFERROR(NOW()-F3,"")</f>
        <v>33.560835416661575</v>
      </c>
      <c r="H3" s="38">
        <v>45926.158159722225</v>
      </c>
      <c r="I3" s="37" t="str">
        <f>IFERROR(VLOOKUP(D3,DB!A:F,6,0),"")</f>
        <v>SCECO</v>
      </c>
      <c r="J3" s="37" t="str">
        <f>IFERROR(VLOOKUP(D3,DB!A:G,7,0),"")</f>
        <v>Good</v>
      </c>
      <c r="K3" s="37" t="s">
        <v>39125</v>
      </c>
      <c r="L3" s="37" t="str">
        <f>IFERROR(VLOOKUP(D3,DB!A:I,9,0),"")</f>
        <v>Latis</v>
      </c>
      <c r="M3" s="117"/>
    </row>
    <row r="4" spans="1:13" ht="48" customHeight="1">
      <c r="A4" s="152" t="s">
        <v>39126</v>
      </c>
      <c r="B4" s="152" t="str">
        <f>IFERROR(VLOOKUP(D4,DB!A:K,11,0),"")</f>
        <v>R5</v>
      </c>
      <c r="C4" s="152">
        <v>1</v>
      </c>
      <c r="D4" s="152" t="s">
        <v>34758</v>
      </c>
      <c r="E4" s="152" t="s">
        <v>39104</v>
      </c>
      <c r="F4" s="153">
        <v>45948.661111111112</v>
      </c>
      <c r="G4" s="154">
        <f ca="1">IFERROR(NOW()-F4,"")</f>
        <v>11.088601620365807</v>
      </c>
      <c r="H4" s="153">
        <v>45948.661111111112</v>
      </c>
      <c r="I4" s="152" t="str">
        <f>IFERROR(VLOOKUP(D4,DB!A:F,6,0),"")</f>
        <v>SCECO</v>
      </c>
      <c r="J4" s="152" t="str">
        <f>IFERROR(VLOOKUP(D4,DB!A:G,7,0),"")</f>
        <v>Dead</v>
      </c>
      <c r="K4" s="152" t="s">
        <v>39127</v>
      </c>
      <c r="L4" s="152" t="str">
        <f>IFERROR(VLOOKUP(D4,DB!A:I,9,0),"")</f>
        <v>Latis</v>
      </c>
    </row>
    <row r="5" spans="1:13" ht="15">
      <c r="A5" s="152" t="s">
        <v>39128</v>
      </c>
      <c r="B5" s="152" t="str">
        <f>IFERROR(VLOOKUP(D5,DB!A:K,11,0),"")</f>
        <v>R5</v>
      </c>
      <c r="C5" s="152">
        <v>1</v>
      </c>
      <c r="D5" s="152" t="s">
        <v>38224</v>
      </c>
      <c r="E5" s="152" t="s">
        <v>39104</v>
      </c>
      <c r="F5" s="153">
        <v>45959.68372685185</v>
      </c>
      <c r="G5" s="154">
        <f ca="1">IFERROR(NOW()-F5,"")</f>
        <v>6.5985879627987742E-2</v>
      </c>
      <c r="H5" s="153">
        <v>45959.661168981482</v>
      </c>
      <c r="I5" s="152" t="str">
        <f>IFERROR(VLOOKUP(D5,DB!A:F,6,0),"")</f>
        <v>SCECO</v>
      </c>
      <c r="J5" s="152" t="str">
        <f>IFERROR(VLOOKUP(D5,DB!A:G,7,0),"")</f>
        <v>Haj Removal</v>
      </c>
      <c r="K5" s="152" t="s">
        <v>39129</v>
      </c>
      <c r="L5" s="152" t="str">
        <f>IFERROR(VLOOKUP(D5,DB!A:I,9,0),"")</f>
        <v>Latis</v>
      </c>
    </row>
    <row r="6" spans="1:13" ht="30.75">
      <c r="A6" s="152" t="s">
        <v>39130</v>
      </c>
      <c r="B6" s="152" t="str">
        <f>IFERROR(VLOOKUP(D6,DB!A:K,11,0),"")</f>
        <v>R5</v>
      </c>
      <c r="C6" s="152">
        <v>1</v>
      </c>
      <c r="D6" s="152" t="s">
        <v>38174</v>
      </c>
      <c r="E6" s="152" t="s">
        <v>39104</v>
      </c>
      <c r="F6" s="153" t="s">
        <v>24</v>
      </c>
      <c r="G6" s="154" t="str">
        <f ca="1">IFERROR(NOW()-F6,"")</f>
        <v/>
      </c>
      <c r="H6" s="153">
        <v>45959.661168981482</v>
      </c>
      <c r="I6" s="152" t="str">
        <f>IFERROR(VLOOKUP(D6,DB!A:F,6,0),"")</f>
        <v>SCECO</v>
      </c>
      <c r="J6" s="152" t="str">
        <f>IFERROR(VLOOKUP(D6,DB!A:G,7,0),"")</f>
        <v>Haj Removal</v>
      </c>
      <c r="K6" s="152" t="s">
        <v>39129</v>
      </c>
      <c r="L6" s="152" t="str">
        <f>IFERROR(VLOOKUP(D6,DB!A:I,9,0),"")</f>
        <v>Latis</v>
      </c>
    </row>
    <row r="7" spans="1:13" ht="30.75">
      <c r="A7" s="152" t="s">
        <v>39130</v>
      </c>
      <c r="B7" s="152" t="str">
        <f>IFERROR(VLOOKUP(D7,DB!A:K,11,0),"")</f>
        <v>R5</v>
      </c>
      <c r="C7" s="152">
        <v>2</v>
      </c>
      <c r="D7" s="152" t="s">
        <v>38269</v>
      </c>
      <c r="E7" s="152" t="s">
        <v>39104</v>
      </c>
      <c r="F7" s="153" t="s">
        <v>24</v>
      </c>
      <c r="G7" s="154" t="str">
        <f ca="1">IFERROR(NOW()-F7,"")</f>
        <v/>
      </c>
      <c r="H7" s="153">
        <v>45959.661168981482</v>
      </c>
      <c r="I7" s="152" t="str">
        <f>IFERROR(VLOOKUP(D7,DB!A:F,6,0),"")</f>
        <v>SCECO</v>
      </c>
      <c r="J7" s="152" t="str">
        <f>IFERROR(VLOOKUP(D7,DB!A:G,7,0),"")</f>
        <v>Haj Removal</v>
      </c>
      <c r="K7" s="152" t="s">
        <v>39129</v>
      </c>
      <c r="L7" s="152" t="str">
        <f>IFERROR(VLOOKUP(D7,DB!A:I,9,0),"")</f>
        <v>Latis</v>
      </c>
    </row>
    <row r="8" spans="1:13" ht="30.75">
      <c r="A8" s="152" t="s">
        <v>39130</v>
      </c>
      <c r="B8" s="152" t="str">
        <f>IFERROR(VLOOKUP(D8,DB!A:K,11,0),"")</f>
        <v>R5</v>
      </c>
      <c r="C8" s="152">
        <v>2</v>
      </c>
      <c r="D8" s="152" t="s">
        <v>38229</v>
      </c>
      <c r="E8" s="152" t="s">
        <v>39104</v>
      </c>
      <c r="F8" s="153" t="s">
        <v>24</v>
      </c>
      <c r="G8" s="154" t="str">
        <f ca="1">IFERROR(NOW()-F8,"")</f>
        <v/>
      </c>
      <c r="H8" s="153">
        <v>45959.661168981482</v>
      </c>
      <c r="I8" s="152" t="str">
        <f>IFERROR(VLOOKUP(D8,DB!A:F,6,0),"")</f>
        <v>SCECO</v>
      </c>
      <c r="J8" s="152" t="str">
        <f>IFERROR(VLOOKUP(D8,DB!A:G,7,0),"")</f>
        <v>Haj Removal</v>
      </c>
      <c r="K8" s="152" t="s">
        <v>39131</v>
      </c>
      <c r="L8" s="152" t="str">
        <f>IFERROR(VLOOKUP(D8,DB!A:I,9,0),"")</f>
        <v>Latis</v>
      </c>
    </row>
    <row r="9" spans="1:13" ht="30.75">
      <c r="A9" s="152" t="s">
        <v>39130</v>
      </c>
      <c r="B9" s="152" t="str">
        <f>IFERROR(VLOOKUP(D9,DB!A:K,11,0),"")</f>
        <v>R5</v>
      </c>
      <c r="C9" s="152">
        <v>2</v>
      </c>
      <c r="D9" s="152" t="s">
        <v>38159</v>
      </c>
      <c r="E9" s="152" t="s">
        <v>39104</v>
      </c>
      <c r="F9" s="153" t="s">
        <v>24</v>
      </c>
      <c r="G9" s="154" t="str">
        <f ca="1">IFERROR(NOW()-F9,"")</f>
        <v/>
      </c>
      <c r="H9" s="153">
        <v>45959.661168981482</v>
      </c>
      <c r="I9" s="152" t="str">
        <f>IFERROR(VLOOKUP(D9,DB!A:F,6,0),"")</f>
        <v>SCECO</v>
      </c>
      <c r="J9" s="152" t="str">
        <f>IFERROR(VLOOKUP(D9,DB!A:G,7,0),"")</f>
        <v>Haj Removal</v>
      </c>
      <c r="K9" s="152" t="s">
        <v>39132</v>
      </c>
      <c r="L9" s="152" t="str">
        <f>IFERROR(VLOOKUP(D9,DB!A:I,9,0),"")</f>
        <v>Latis</v>
      </c>
    </row>
    <row r="10" spans="1:13" ht="15">
      <c r="A10" s="152"/>
      <c r="B10" s="152" t="str">
        <f>IFERROR(VLOOKUP(D10,DB!A:K,11,0),"")</f>
        <v/>
      </c>
      <c r="C10" s="152"/>
      <c r="D10"/>
      <c r="E10" s="152"/>
      <c r="F10" s="153"/>
      <c r="G10" s="154">
        <f ca="1">IFERROR(NOW()-F10,"")</f>
        <v>45959.749712731478</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45959.749712731478</v>
      </c>
      <c r="H11" s="153"/>
      <c r="I11" s="152" t="str">
        <f>IFERROR(VLOOKUP(D11,DB!A:F,6,0),"")</f>
        <v/>
      </c>
      <c r="J11" s="152" t="str">
        <f>IFERROR(VLOOKUP(D11,DB!A:G,7,0),"")</f>
        <v/>
      </c>
      <c r="K11" s="152"/>
      <c r="L11" s="152" t="str">
        <f>IFERROR(VLOOKUP(D11,DB!A:I,9,0),"")</f>
        <v/>
      </c>
    </row>
    <row r="12" spans="1:13" ht="15.75">
      <c r="A12" s="152"/>
      <c r="B12" s="152" t="str">
        <f>IFERROR(VLOOKUP(D12,DB!A:K,11,0),"")</f>
        <v/>
      </c>
      <c r="C12" s="152"/>
      <c r="D12" s="169"/>
      <c r="E12" s="152"/>
      <c r="F12" s="153"/>
      <c r="G12" s="154">
        <f ca="1">IFERROR(NOW()-F12,"")</f>
        <v>45959.749712731478</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45959.749712731478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45959.749712731478</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45959.749712731478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45959.749712731478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45959.749712731478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45959.749712731478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45959.749712731478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45959.749712731478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45959.749712731478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45959.749712731478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45959.749712731478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45959.749712731478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45959.749712731478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45959.749712731478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45959.749712731478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45959.749712731478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45959.749712731478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45959.749712731478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45959.749712731478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45959.749712731478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45959.749712731478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45959.749712731478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45959.749712731478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45959.749712731478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45959.749712731478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45959.749712731478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45959.749712731478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45959.749712731478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45959.749712731478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45959.749712731478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45959.749712731478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45959.749712731478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45959.749712731478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45959.749712731478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45959.749712731478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45959.749712731478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45959.749712731478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45959.749712731478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45959.749712731478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45959.749712731478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45959.749712731478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45959.749712731478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45959.749712731478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45959.749712731478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45959.749712731478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45959.749712731478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45959.749712731478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45959.749712731478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45959.749712731478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45959.749712731478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45959.749712731478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45959.749712731478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45959.749712731478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45959.749712731478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45959.749712731478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45959.749712731478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45959.749712731478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45959.749712731478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45959.749712731478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45959.749712731478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45959.749712731478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45959.749712731478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45959.749712731478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45959.749712731478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45959.749712731478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45959.749712731478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45959.749712731478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45959.749712731478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45959.749712731478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45959.749712731478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45959.749712731478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45959.749712731478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45959.749712731478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45959.749712731478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45959.749712731478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45959.749712731478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45959.749712731478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45959.749712731478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45959.749712731478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45959.749712731478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45959.749712731478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45959.749712731478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45959.749712731478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45959.749712731478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45959.749712731478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45959.749712731478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45959.749712731478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45959.749712731478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45959.749712731478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45959.749712731478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45959.749712731478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45959.749712731478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45959.749712731478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45959.749712731478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45959.749712731478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45959.749712731478</v>
      </c>
      <c r="H108" s="153"/>
      <c r="I108" s="152" t="str">
        <f>IFERROR(VLOOKUP(D108,DB!A:F,6,0),"")</f>
        <v/>
      </c>
      <c r="J108" s="152" t="str">
        <f>IFERROR(VLOOKUP(D108,DB!A:G,7,0),"")</f>
        <v/>
      </c>
      <c r="K108" s="152"/>
      <c r="L108" s="152" t="str">
        <f>IFERROR(VLOOKUP(D108,DB!A:I,9,0),"")</f>
        <v/>
      </c>
    </row>
    <row r="109" spans="1:12" ht="15">
      <c r="A109" s="158"/>
      <c r="B109" s="158" t="str">
        <f>IFERROR(VLOOKUP(D109,DB!A:K,11,0),"")</f>
        <v/>
      </c>
      <c r="C109" s="158"/>
      <c r="D109" s="158"/>
      <c r="E109" s="158"/>
      <c r="F109" s="159"/>
      <c r="G109" s="160">
        <f ca="1">IFERROR(NOW()-F109,"")</f>
        <v>45959.749712731478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45959.749712731478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45959.749712731478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45959.749712731478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45959.749712731478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45959.749712731478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45959.749712731478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45959.749712731478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45959.749712731478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45959.749712731478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45959.749712731478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45959.749712731478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45959.749712731478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45959.749712731478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45959.749712731478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45959.749712731478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45959.749712731478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45959.749712731478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45959.749712731478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45959.749712731478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45959.749712731478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45959.749712731478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45959.749712731478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45959.749712731478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45959.749712731478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45959.749712731478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45959.749712731478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45959.749712731478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45959.749712731478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45959.749712731478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45959.749712731478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45959.749712731478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45959.749712731478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45959.749712731478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45959.749712731478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45959.749712731478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45959.749712731478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45959.749712731478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45959.749712731478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45959.749712731478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45959.749712731478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45959.749712731478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45959.749712731478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45959.749712731478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45959.749712731478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45959.749712731478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45959.749712731478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45959.749712731478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45959.749712731478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45959.749712731478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45959.749712731478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45959.749712731478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45959.749712731478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45959.749712731478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45959.749712731478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45959.749712731478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45959.749712731478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45959.749712731478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45959.749712731478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45959.749712731478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45959.749712731478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45959.749712731478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45959.749712731478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45959.749712731478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45959.749712731478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45959.749712731478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45959.749712731478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45959.749712731478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45959.749712731478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45959.749712731478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45959.749712731478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45959.749712731478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45959.749712731478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45959.749712731478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45959.749712731478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45959.749712731478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45959.749712731478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45959.749712731478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45959.749712731478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45959.749712731478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45959.749712731478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45959.749712731478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45959.749712731478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45959.749712731478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45959.749712731478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45959.749712731478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45959.749712731478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45959.749712731478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45959.749712731478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45959.749712731478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45959.749712731478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45959.749712731478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45959.749712731478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45959.749712731478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45959.749712731478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45959.749712731478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45959.749712731478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45959.749712731478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45959.749712731478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45959.749712731478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45959.749712731478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45959.749712731478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45959.749712731478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45959.749712731478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45959.749712731478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45959.749712731478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45959.749712731478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45959.749712731478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45959.749712731478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45959.749712731478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45959.749712731478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45959.749712731478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45959.749712731478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45959.749712731478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45959.749712731478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45959.749712731478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45959.749712731478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45959.749712731478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45959.749712731478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45959.749712731478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45959.749712731478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45959.749712731478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45959.749712731478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45959.749712731478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45959.749712731478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45959.749712731478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45959.749712731478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45959.749712731478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45959.749712731478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45959.749712731478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45959.749712731478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45959.749712731478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45959.749712731478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45959.749712731478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45959.749712731478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45959.749712731478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45959.749712731478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45959.749712731478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45959.749712731478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45959.749712731478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45959.749712731478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45959.749712731478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45959.749712731478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45959.749712731478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45959.749712731478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45959.749712731478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45959.749712731478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45959.749712731478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45959.749712731478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45959.749712731478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45959.749712731478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45959.749712731478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45959.749712731478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45959.749712731478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45959.749712731478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45959.749712731478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45959.749712731478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45959.749712731478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45959.749712731478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45959.749712731478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45959.749712731478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45959.749712731478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45959.749712731478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45959.749712731478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45959.749712731478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45959.749712731478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45959.749712731478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45959.749712731478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45959.749712731478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45959.749712731478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45959.749712731478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45959.749712731478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45959.749712731478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45959.749712731478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45959.749712731478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45959.749712731478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45959.749712731478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45959.749712731478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45959.749712731478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45959.749712731478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45959.749712731478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45959.749712731478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45959.749712731478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45959.749712731478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45959.749712731478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45959.749712731478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45959.749712731478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45959.749712731478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45959.749712731478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45959.749712731478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45959.749712731478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45959.749712731478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45959.749712731478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45959.749712731478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45959.749712731478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45959.749712731478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45959.749712731478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45959.749712731478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45959.749712731478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45959.749712731478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45959.749712731478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45959.749712731478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45959.749712731478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45959.749712731478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45959.749712731478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45959.749712731478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45959.749712731478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45959.749712731478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45959.749712731478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45959.749712731478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45959.749712731478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45959.749712731478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45959.749712731478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45959.749712731478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45959.749712731478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45959.749712731478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45959.749712731478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45959.749712731478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45959.749712731478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45959.749712731478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45959.749712731478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45959.749712731478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45959.749712731478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45959.749712731478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45959.749712731478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45959.749712731478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45959.749712731478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45959.749712731478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45959.749712731478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45959.749712731478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45959.749712731478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45959.749712731478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45959.749712731478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45959.749712731478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45959.749712731478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45959.749712731478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45959.749712731478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45959.749712731478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45959.749712731478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45959.749712731478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45959.749712731478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45959.749712731478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45959.749712731478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45959.749712731478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45959.749712731478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45959.749712731478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45959.749712731478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45959.749712731478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45959.749712731478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45959.749712731478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45959.749712731478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45959.749712731478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45959.749712731478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45959.749712731478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45959.749712731478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45959.749712731478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45959.749712731478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45959.749712731478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45959.749712731478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45959.749712731478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45959.749712731478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45959.749712731478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45959.749712731478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45959.749712731478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45959.749712731478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45959.749712731478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45959.749712731478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45959.749712731478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45959.749712731478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45959.749712731478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45959.749712731478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45959.749712731478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45959.749712731478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45959.749712731478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45959.749712731478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45959.749712731478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45959.749712731478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45959.749712731478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45959.749712731478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45959.749712731478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45959.749712731478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45959.749712731478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45959.749712731478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45959.749712731478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45959.749712731478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45959.749712731478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45959.749712731478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45959.749712731478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45959.749712731478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45959.749712731478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45959.749712731478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45959.749712731478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45959.749712731478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45959.749712731478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45959.749712731478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45959.749712731478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45959.749712731478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45959.749712731478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45959.749712731478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45959.749712731478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45959.749712731478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45959.749712731478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45959.749712731478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45959.749712731478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45959.749712731478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45959.749712731478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45959.749712731478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45959.749712731478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45959.749712731478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45959.749712731478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45959.749712731478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45959.749712731478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45959.749712731478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45959.749712731478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45959.749712731478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45959.749712731478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45959.749712731478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45959.749712731478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45959.749712731478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45959.749712731478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45959.749712731478</v>
      </c>
      <c r="H429" s="159"/>
      <c r="I429" s="158" t="str">
        <f>IFERROR(VLOOKUP(D429,DB!A:F,6,0),"")</f>
        <v/>
      </c>
      <c r="J429" s="158" t="str">
        <f>IFERROR(VLOOKUP(D429,DB!A:G,7,0),"")</f>
        <v/>
      </c>
      <c r="K429" s="158"/>
      <c r="L429" s="158" t="str">
        <f>IFERROR(VLOOKUP(D429,DB!A:I,9,0),"")</f>
        <v/>
      </c>
    </row>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9" ht="15"/>
    <row r="540" ht="15"/>
    <row r="542" ht="15"/>
    <row r="543" ht="15"/>
    <row r="544" ht="15"/>
    <row r="545" ht="15"/>
    <row r="547" ht="15"/>
    <row r="548" ht="15"/>
    <row r="555" ht="15"/>
    <row r="556" ht="15"/>
    <row r="557" ht="15"/>
    <row r="558" ht="15"/>
    <row r="559" ht="15"/>
    <row r="560" ht="15"/>
    <row r="563" ht="15"/>
    <row r="564" ht="15"/>
    <row r="565" ht="15"/>
    <row r="566" ht="15"/>
    <row r="567" ht="15"/>
    <row r="568" ht="15"/>
    <row r="569" ht="15"/>
    <row r="570" ht="15"/>
    <row r="571" ht="15"/>
    <row r="572" ht="15"/>
    <row r="573" ht="15"/>
    <row r="574"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30" ht="15"/>
    <row r="631" ht="15"/>
    <row r="668" ht="15"/>
    <row r="669" ht="15"/>
    <row r="670" ht="15"/>
    <row r="671" ht="15"/>
    <row r="672" ht="15"/>
    <row r="673" ht="15"/>
    <row r="674" ht="15"/>
    <row r="675" ht="15"/>
    <row r="676" ht="15"/>
    <row r="677"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760" ht="15"/>
    <row r="762" ht="15"/>
    <row r="763"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6" ht="15"/>
    <row r="797" ht="15"/>
    <row r="967" ht="15"/>
    <row r="968" ht="15"/>
    <row r="969" ht="15"/>
    <row r="970" ht="15"/>
    <row r="971" ht="15"/>
    <row r="972" ht="15"/>
    <row r="978" ht="15"/>
    <row r="979" ht="15"/>
    <row r="980" ht="15"/>
    <row r="981" ht="15"/>
    <row r="982" ht="15"/>
    <row r="983" ht="15"/>
    <row r="984"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5" ht="15"/>
    <row r="1036" ht="15"/>
    <row r="1042" ht="15"/>
    <row r="1043" ht="15"/>
    <row r="1045" ht="15"/>
    <row r="1046" ht="15"/>
    <row r="1047" ht="15"/>
    <row r="1048" ht="15"/>
    <row r="1049" ht="15"/>
    <row r="1050" ht="15"/>
    <row r="1051" ht="15"/>
    <row r="1053" ht="15"/>
    <row r="1054" ht="15"/>
    <row r="1055"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4" ht="15"/>
    <row r="1125" ht="15"/>
    <row r="1126" ht="15"/>
    <row r="1127" ht="15"/>
    <row r="1128" ht="15"/>
    <row r="1129" ht="15"/>
    <row r="1130"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0" ht="15"/>
    <row r="1153" ht="15"/>
    <row r="1154" ht="15"/>
    <row r="1155" ht="15"/>
    <row r="1156" ht="15"/>
    <row r="1157" ht="15"/>
    <row r="1158" ht="15"/>
    <row r="1159"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90" ht="15"/>
    <row r="1191" ht="15"/>
    <row r="1194" ht="15"/>
    <row r="1195" ht="15"/>
    <row r="1196" ht="15"/>
    <row r="1197" ht="15"/>
    <row r="1198" ht="15"/>
    <row r="1199" ht="15"/>
    <row r="1200" ht="15"/>
    <row r="1201" ht="15"/>
    <row r="1204" ht="15"/>
    <row r="1205" ht="15"/>
    <row r="1206" ht="15"/>
    <row r="1207" ht="15"/>
    <row r="1208" ht="15"/>
    <row r="1209" ht="15"/>
    <row r="1210" ht="15"/>
    <row r="1211" ht="15"/>
    <row r="1212" ht="15"/>
    <row r="1213" ht="15"/>
    <row r="1214" ht="15"/>
    <row r="1215" ht="15"/>
    <row r="1217" ht="15"/>
    <row r="1218" ht="15"/>
    <row r="1219" ht="15"/>
    <row r="1222" ht="15"/>
    <row r="1224" ht="15"/>
    <row r="1226" ht="15"/>
    <row r="1229" ht="15"/>
    <row r="1230" ht="15"/>
    <row r="1231" ht="15"/>
    <row r="1233" ht="15"/>
    <row r="1235" ht="15"/>
    <row r="1236" ht="15"/>
    <row r="1237" ht="15"/>
    <row r="1238" ht="15"/>
    <row r="1239" ht="15"/>
    <row r="1241" ht="15"/>
    <row r="1242" ht="15"/>
    <row r="1243" ht="15"/>
    <row r="1244" ht="15"/>
    <row r="1246" ht="15"/>
    <row r="1248" ht="15"/>
    <row r="1249" ht="15"/>
    <row r="1251" ht="15"/>
    <row r="1252" ht="15"/>
    <row r="1253" ht="15"/>
    <row r="1254" ht="15"/>
    <row r="1256" ht="15"/>
    <row r="1258" ht="15"/>
    <row r="1259" ht="15"/>
    <row r="1260" ht="15"/>
    <row r="1261" ht="15"/>
    <row r="1263" ht="15"/>
    <row r="1264" ht="15"/>
    <row r="1265" ht="15"/>
    <row r="1266" ht="15"/>
    <row r="1267" ht="15"/>
    <row r="1268" ht="15"/>
    <row r="1269" ht="15"/>
    <row r="1272" ht="15"/>
    <row r="1274" ht="15"/>
    <row r="1275" ht="15"/>
    <row r="1276" ht="15"/>
    <row r="1277" ht="15"/>
    <row r="1278" ht="15"/>
    <row r="1279" ht="15"/>
    <row r="1280" ht="15"/>
    <row r="1281" ht="15"/>
    <row r="1284" ht="15"/>
    <row r="1285" ht="15"/>
    <row r="1287" ht="15"/>
    <row r="1289" ht="15"/>
    <row r="1290" ht="15"/>
    <row r="1291" ht="15"/>
    <row r="1292" ht="15"/>
    <row r="1293" ht="15"/>
    <row r="1297" ht="15"/>
    <row r="1298" ht="15"/>
    <row r="1300" ht="15"/>
  </sheetData>
  <dataValidations count="2">
    <dataValidation allowBlank="1" showInputMessage="1" showErrorMessage="1" sqref="E1" xr:uid="{920C6338-E771-4DAE-8C89-92A9093EA4DE}"/>
    <dataValidation type="list" allowBlank="1" showInputMessage="1" showErrorMessage="1" sqref="E2:E42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0"/>
  <sheetViews>
    <sheetView tabSelected="1" workbookViewId="0">
      <selection activeCell="A2" sqref="A2:X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45959.749712731478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45959.749712731478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71"/>
      <c r="E4" s="106"/>
      <c r="F4" s="107"/>
      <c r="G4" s="77">
        <f ca="1">IFERROR(NOW()-F4,"-")</f>
        <v>45959.749712731478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71"/>
      <c r="E5" s="106"/>
      <c r="F5" s="107"/>
      <c r="G5" s="77">
        <f ca="1">IFERROR(NOW()-F5,"-")</f>
        <v>45959.749712731478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45959.749712731478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45959.749712731478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45959.749712731478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45959.749712731478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45959.749712731478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45959.749712731478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45959.749712731478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45959.749712731478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45959.749712731478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45959.749712731478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45959.749712731478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45959.749712731478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45959.749712731478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45959.749712731478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45959.749712731478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45959.749712731478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45959.749712731478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45959.749712731478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45959.749712731478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45959.749712731478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45959.749712731478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45959.749712731478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45959.749712731478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45959.749712731478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45959.749712731478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45959.749712731478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45959.749712731478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45959.749712731478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45959.749712731478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45959.749712731478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45959.749712731478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45959.749712731478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45959.749712731478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45959.749712731478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45959.749712731478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45959.749712731478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45959.749712731478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45959.749712731478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45959.749712731478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45959.749712731478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45959.749712731478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45959.749712731478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45959.749712731478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45959.749712731478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45959.749712731478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45959.749712731478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45959.749712731478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45959.749712731478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45959.749712731478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45959.749712731478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45959.749712731478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45959.749712731478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45959.749712731478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45959.749712731478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45959.749712731478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45959.749712731478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45959.749712731478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45959.749712731478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45959.749712731478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45959.749712731478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45959.749712731478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45959.749712731478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45959.749712731478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45959.749712731478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45959.749712731478</v>
      </c>
      <c r="H70" s="107"/>
      <c r="I70" s="103" t="str">
        <f>IFERROR(VLOOKUP(D70,DB!A:F,6,0),"")</f>
        <v/>
      </c>
      <c r="J70" s="102" t="str">
        <f>IFERROR(VLOOKUP(D70,DB!A:G,7,0),"")</f>
        <v/>
      </c>
      <c r="K70" s="108"/>
      <c r="L70" s="109" t="str">
        <f>IFERROR(VLOOKUP(D70,DB!A:I,9,0),"")</f>
        <v/>
      </c>
    </row>
  </sheetData>
  <dataValidations count="2">
    <dataValidation allowBlank="1" showInputMessage="1" showErrorMessage="1" sqref="E1" xr:uid="{380493DB-286A-4683-AF55-C78F04945A49}"/>
    <dataValidation type="list" allowBlank="1" showInputMessage="1" showErrorMessage="1" sqref="E2:E7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2025-10-29T15:01:37Z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